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rryfoodsalespa-my.sharepoint.com/personal/john_barryfoodsalespa_onmicrosoft_com/Documents/Barry Foods/25-26 School Year/Commodity Calculators/"/>
    </mc:Choice>
  </mc:AlternateContent>
  <xr:revisionPtr revIDLastSave="2" documentId="8_{B38CC33E-1CC4-4658-ACE1-77AB5CB648CD}" xr6:coauthVersionLast="47" xr6:coauthVersionMax="47" xr10:uidLastSave="{E9C8DA0E-866C-41CD-9CE4-6DCE933C65EB}"/>
  <bookViews>
    <workbookView xWindow="28680" yWindow="-1665" windowWidth="29040" windowHeight="16440" xr2:uid="{C6E9B26D-0CAE-46A9-8487-0127ED9DE319}"/>
  </bookViews>
  <sheets>
    <sheet name="Servings to Pounds" sheetId="8" r:id="rId1"/>
    <sheet name="Delivery Schedule" sheetId="7" r:id="rId2"/>
  </sheets>
  <definedNames>
    <definedName name="Items">#REF!</definedName>
    <definedName name="_xlnm.Print_Area" localSheetId="1">'Delivery Schedule'!$A$1:$AC$58</definedName>
    <definedName name="_xlnm.Print_Area" localSheetId="0">'Servings to Pounds'!$A$1:$L$63</definedName>
  </definedNames>
  <calcPr calcId="191028" fullPrecision="0"/>
  <customWorkbookViews>
    <customWorkbookView name="Michael Rioux - Personal View" guid="{51B8ED5C-741D-4226-AE08-54B872F610AF}" mergeInterval="0" personalView="1" maximized="1" xWindow="1" yWindow="1" windowWidth="1006" windowHeight="48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1" i="7" l="1"/>
  <c r="Y51" i="7"/>
  <c r="W51" i="7"/>
  <c r="AA50" i="7"/>
  <c r="Y50" i="7"/>
  <c r="U51" i="7"/>
  <c r="S51" i="7"/>
  <c r="Q51" i="7"/>
  <c r="O51" i="7"/>
  <c r="M51" i="7"/>
  <c r="K51" i="7"/>
  <c r="I51" i="7"/>
  <c r="G51" i="7"/>
  <c r="G52" i="7"/>
  <c r="AC21" i="7"/>
  <c r="AJ21" i="7" s="1"/>
  <c r="AH21" i="7" s="1"/>
  <c r="W50" i="7"/>
  <c r="U50" i="7"/>
  <c r="S50" i="7"/>
  <c r="Q50" i="7"/>
  <c r="O50" i="7"/>
  <c r="M50" i="7"/>
  <c r="K50" i="7"/>
  <c r="I50" i="7"/>
  <c r="G50" i="7"/>
  <c r="F50" i="7"/>
  <c r="F51" i="7"/>
  <c r="D21" i="7"/>
  <c r="AC48" i="7"/>
  <c r="AJ48" i="7" s="1"/>
  <c r="E48" i="7"/>
  <c r="E40" i="7"/>
  <c r="E41" i="7"/>
  <c r="E42" i="7"/>
  <c r="E43" i="7"/>
  <c r="E44" i="7"/>
  <c r="E45" i="7"/>
  <c r="E46" i="7"/>
  <c r="D48" i="7"/>
  <c r="B48" i="7"/>
  <c r="AC24" i="7"/>
  <c r="AC25" i="7"/>
  <c r="AI25" i="7" s="1"/>
  <c r="AH25" i="7" s="1"/>
  <c r="AC26" i="7"/>
  <c r="AI26" i="7" s="1"/>
  <c r="AH26" i="7" s="1"/>
  <c r="AC27" i="7"/>
  <c r="AI27" i="7" s="1"/>
  <c r="AH27" i="7" s="1"/>
  <c r="AC28" i="7"/>
  <c r="AC29" i="7"/>
  <c r="AC30" i="7"/>
  <c r="AC31" i="7"/>
  <c r="AC32" i="7"/>
  <c r="AC33" i="7"/>
  <c r="AC34" i="7"/>
  <c r="AC35" i="7"/>
  <c r="AC36" i="7"/>
  <c r="AC37" i="7"/>
  <c r="E27" i="7"/>
  <c r="E25" i="7"/>
  <c r="D25" i="7"/>
  <c r="D26" i="7"/>
  <c r="D27" i="7"/>
  <c r="B27" i="7"/>
  <c r="B25" i="7"/>
  <c r="AC7" i="7"/>
  <c r="AC8" i="7"/>
  <c r="AJ8" i="7" s="1"/>
  <c r="AH8" i="7" s="1"/>
  <c r="AC9" i="7"/>
  <c r="AC10" i="7"/>
  <c r="AJ10" i="7" s="1"/>
  <c r="AH10" i="7" s="1"/>
  <c r="AC11" i="7"/>
  <c r="AJ11" i="7" s="1"/>
  <c r="AH11" i="7" s="1"/>
  <c r="AC12" i="7"/>
  <c r="AJ12" i="7" s="1"/>
  <c r="AH12" i="7" s="1"/>
  <c r="AC13" i="7"/>
  <c r="AJ13" i="7" s="1"/>
  <c r="AC14" i="7"/>
  <c r="AJ14" i="7" s="1"/>
  <c r="AC15" i="7"/>
  <c r="AJ15" i="7" s="1"/>
  <c r="AC16" i="7"/>
  <c r="AJ16" i="7" s="1"/>
  <c r="AC17" i="7"/>
  <c r="AJ17" i="7" s="1"/>
  <c r="AC18" i="7"/>
  <c r="AJ18" i="7" s="1"/>
  <c r="AC19" i="7"/>
  <c r="AC20" i="7"/>
  <c r="D8" i="7"/>
  <c r="E8" i="7"/>
  <c r="D9" i="7"/>
  <c r="E9" i="7"/>
  <c r="D10" i="7"/>
  <c r="E10" i="7"/>
  <c r="E21" i="7"/>
  <c r="B21" i="7"/>
  <c r="B10" i="7"/>
  <c r="B9" i="7"/>
  <c r="B8" i="7"/>
  <c r="G56" i="7"/>
  <c r="G55" i="7"/>
  <c r="G54" i="7"/>
  <c r="G53" i="7"/>
  <c r="L61" i="8"/>
  <c r="L59" i="8"/>
  <c r="L58" i="8"/>
  <c r="L57" i="8"/>
  <c r="L56" i="8"/>
  <c r="L55" i="8"/>
  <c r="L54" i="8"/>
  <c r="L53" i="8"/>
  <c r="L52" i="8"/>
  <c r="G61" i="8"/>
  <c r="I61" i="8" s="1"/>
  <c r="K61" i="8" s="1"/>
  <c r="L47" i="8"/>
  <c r="L45" i="8"/>
  <c r="L44" i="8"/>
  <c r="L43" i="8"/>
  <c r="L42" i="8"/>
  <c r="L41" i="8"/>
  <c r="L40" i="8"/>
  <c r="G41" i="8"/>
  <c r="I41" i="8" s="1"/>
  <c r="K41" i="8" s="1"/>
  <c r="G42" i="8"/>
  <c r="I42" i="8" s="1"/>
  <c r="K42" i="8" s="1"/>
  <c r="G43" i="8"/>
  <c r="I43" i="8" s="1"/>
  <c r="G44" i="8"/>
  <c r="I44" i="8" s="1"/>
  <c r="K44" i="8" s="1"/>
  <c r="G45" i="8"/>
  <c r="I45" i="8" s="1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G37" i="8"/>
  <c r="I37" i="8" s="1"/>
  <c r="K37" i="8" s="1"/>
  <c r="G24" i="8"/>
  <c r="I24" i="8" s="1"/>
  <c r="K24" i="8" s="1"/>
  <c r="G25" i="8"/>
  <c r="I25" i="8" s="1"/>
  <c r="K25" i="8" s="1"/>
  <c r="G26" i="8"/>
  <c r="I26" i="8" s="1"/>
  <c r="K26" i="8" s="1"/>
  <c r="J7" i="8"/>
  <c r="I9" i="8"/>
  <c r="AI2" i="7" s="1"/>
  <c r="H9" i="8"/>
  <c r="AJ2" i="7" s="1"/>
  <c r="AC23" i="7"/>
  <c r="E23" i="7"/>
  <c r="D23" i="7"/>
  <c r="B23" i="7"/>
  <c r="D14" i="7"/>
  <c r="B14" i="7"/>
  <c r="G40" i="8"/>
  <c r="I40" i="8" s="1"/>
  <c r="G30" i="8"/>
  <c r="I30" i="8" s="1"/>
  <c r="U52" i="7"/>
  <c r="AC45" i="7"/>
  <c r="AJ45" i="7" s="1"/>
  <c r="E20" i="7"/>
  <c r="D20" i="7"/>
  <c r="B20" i="7"/>
  <c r="E19" i="7"/>
  <c r="D19" i="7"/>
  <c r="B19" i="7"/>
  <c r="G36" i="8"/>
  <c r="I36" i="8" s="1"/>
  <c r="G35" i="8"/>
  <c r="I35" i="8" s="1"/>
  <c r="D45" i="7"/>
  <c r="E18" i="7"/>
  <c r="D18" i="7"/>
  <c r="B18" i="7"/>
  <c r="E16" i="7"/>
  <c r="D16" i="7"/>
  <c r="B16" i="7"/>
  <c r="G34" i="8"/>
  <c r="I34" i="8" s="1"/>
  <c r="G32" i="8"/>
  <c r="I32" i="8" s="1"/>
  <c r="G58" i="8"/>
  <c r="I58" i="8" s="1"/>
  <c r="J8" i="8"/>
  <c r="G22" i="8"/>
  <c r="I22" i="8" s="1"/>
  <c r="D40" i="7"/>
  <c r="D41" i="7"/>
  <c r="D42" i="7"/>
  <c r="D43" i="7"/>
  <c r="D44" i="7"/>
  <c r="D46" i="7"/>
  <c r="D39" i="7"/>
  <c r="D35" i="7"/>
  <c r="D36" i="7"/>
  <c r="D37" i="7"/>
  <c r="D34" i="7"/>
  <c r="D33" i="7"/>
  <c r="D30" i="7"/>
  <c r="D31" i="7"/>
  <c r="D32" i="7"/>
  <c r="D29" i="7"/>
  <c r="D28" i="7"/>
  <c r="D24" i="7"/>
  <c r="D7" i="7"/>
  <c r="D11" i="7"/>
  <c r="D12" i="7"/>
  <c r="D13" i="7"/>
  <c r="D15" i="7"/>
  <c r="D17" i="7"/>
  <c r="D6" i="7"/>
  <c r="E39" i="7"/>
  <c r="E37" i="7"/>
  <c r="E36" i="7"/>
  <c r="E35" i="7"/>
  <c r="E34" i="7"/>
  <c r="E33" i="7"/>
  <c r="E32" i="7"/>
  <c r="E31" i="7"/>
  <c r="E30" i="7"/>
  <c r="E29" i="7"/>
  <c r="E28" i="7"/>
  <c r="E26" i="7"/>
  <c r="E24" i="7"/>
  <c r="E17" i="7"/>
  <c r="E15" i="7"/>
  <c r="E13" i="7"/>
  <c r="E12" i="7"/>
  <c r="E11" i="7"/>
  <c r="E7" i="7"/>
  <c r="E6" i="7"/>
  <c r="AC6" i="7"/>
  <c r="J6" i="8"/>
  <c r="G47" i="8"/>
  <c r="I47" i="8" s="1"/>
  <c r="B40" i="7"/>
  <c r="B41" i="7"/>
  <c r="B42" i="7"/>
  <c r="B43" i="7"/>
  <c r="B44" i="7"/>
  <c r="B46" i="7"/>
  <c r="B39" i="7"/>
  <c r="B26" i="7"/>
  <c r="B28" i="7"/>
  <c r="B33" i="7"/>
  <c r="B24" i="7"/>
  <c r="B7" i="7"/>
  <c r="B11" i="7"/>
  <c r="B12" i="7"/>
  <c r="B13" i="7"/>
  <c r="B15" i="7"/>
  <c r="B17" i="7"/>
  <c r="B6" i="7"/>
  <c r="G28" i="8"/>
  <c r="I28" i="8" s="1"/>
  <c r="AE12" i="7" s="1"/>
  <c r="G33" i="8"/>
  <c r="I33" i="8" s="1"/>
  <c r="G31" i="8"/>
  <c r="I31" i="8" s="1"/>
  <c r="G29" i="8"/>
  <c r="I29" i="8" s="1"/>
  <c r="G27" i="8"/>
  <c r="I27" i="8" s="1"/>
  <c r="AE11" i="7" s="1"/>
  <c r="G23" i="8"/>
  <c r="I23" i="8" s="1"/>
  <c r="AE7" i="7" s="1"/>
  <c r="G52" i="8"/>
  <c r="I52" i="8" s="1"/>
  <c r="K52" i="8" s="1"/>
  <c r="G53" i="8"/>
  <c r="I53" i="8" s="1"/>
  <c r="G54" i="8"/>
  <c r="I54" i="8" s="1"/>
  <c r="G55" i="8"/>
  <c r="I55" i="8" s="1"/>
  <c r="K55" i="8" s="1"/>
  <c r="G56" i="8"/>
  <c r="I56" i="8" s="1"/>
  <c r="K56" i="8" s="1"/>
  <c r="G59" i="8"/>
  <c r="I59" i="8" s="1"/>
  <c r="G57" i="8"/>
  <c r="I57" i="8" s="1"/>
  <c r="AE44" i="7" s="1"/>
  <c r="AC44" i="7"/>
  <c r="AC46" i="7"/>
  <c r="AC42" i="7"/>
  <c r="AC43" i="7"/>
  <c r="AC40" i="7"/>
  <c r="AC39" i="7"/>
  <c r="AC41" i="7"/>
  <c r="AE48" i="7" l="1"/>
  <c r="AE24" i="7"/>
  <c r="AI48" i="7"/>
  <c r="AH48" i="7" s="1"/>
  <c r="AC50" i="7"/>
  <c r="AE21" i="7"/>
  <c r="AE10" i="7"/>
  <c r="AE9" i="7"/>
  <c r="AE8" i="7"/>
  <c r="AE27" i="7"/>
  <c r="K43" i="8"/>
  <c r="AE26" i="7"/>
  <c r="AE25" i="7"/>
  <c r="AI45" i="7"/>
  <c r="AJ46" i="7"/>
  <c r="AH13" i="7"/>
  <c r="AJ19" i="7"/>
  <c r="AH19" i="7" s="1"/>
  <c r="AJ20" i="7"/>
  <c r="AH20" i="7" s="1"/>
  <c r="AH14" i="7"/>
  <c r="AI32" i="7"/>
  <c r="AH32" i="7" s="1"/>
  <c r="AI23" i="7"/>
  <c r="AH23" i="7" s="1"/>
  <c r="AI46" i="7"/>
  <c r="AI30" i="7"/>
  <c r="AH30" i="7" s="1"/>
  <c r="AI31" i="7"/>
  <c r="AH31" i="7" s="1"/>
  <c r="AH18" i="7"/>
  <c r="AI29" i="7"/>
  <c r="AH29" i="7" s="1"/>
  <c r="AJ9" i="7"/>
  <c r="AH9" i="7" s="1"/>
  <c r="AC51" i="7"/>
  <c r="AI40" i="7"/>
  <c r="AI41" i="7"/>
  <c r="AH17" i="7"/>
  <c r="AI33" i="7"/>
  <c r="AH33" i="7" s="1"/>
  <c r="AI42" i="7"/>
  <c r="AI24" i="7"/>
  <c r="AH24" i="7" s="1"/>
  <c r="AI34" i="7"/>
  <c r="AH34" i="7" s="1"/>
  <c r="AI43" i="7"/>
  <c r="AJ6" i="7"/>
  <c r="AH6" i="7" s="1"/>
  <c r="AI35" i="7"/>
  <c r="AH35" i="7" s="1"/>
  <c r="AI44" i="7"/>
  <c r="AH15" i="7"/>
  <c r="AJ7" i="7"/>
  <c r="AH7" i="7" s="1"/>
  <c r="AI28" i="7"/>
  <c r="AH28" i="7" s="1"/>
  <c r="AI36" i="7"/>
  <c r="AH36" i="7" s="1"/>
  <c r="AI37" i="7"/>
  <c r="AH37" i="7" s="1"/>
  <c r="AH16" i="7"/>
  <c r="AJ39" i="7"/>
  <c r="I63" i="8"/>
  <c r="AE50" i="7" s="1"/>
  <c r="AE28" i="7"/>
  <c r="K45" i="8"/>
  <c r="AJ42" i="7"/>
  <c r="AH45" i="7"/>
  <c r="AJ44" i="7"/>
  <c r="AE42" i="7"/>
  <c r="K22" i="8"/>
  <c r="AE6" i="7"/>
  <c r="AE23" i="7"/>
  <c r="K40" i="8"/>
  <c r="K32" i="8"/>
  <c r="AE16" i="7"/>
  <c r="K31" i="8"/>
  <c r="AE15" i="7"/>
  <c r="K34" i="8"/>
  <c r="AE18" i="7"/>
  <c r="AE41" i="7"/>
  <c r="K54" i="8"/>
  <c r="K33" i="8"/>
  <c r="AE17" i="7"/>
  <c r="K57" i="8"/>
  <c r="AE39" i="7"/>
  <c r="AE43" i="7"/>
  <c r="AJ40" i="7"/>
  <c r="AJ41" i="7"/>
  <c r="AJ43" i="7"/>
  <c r="K58" i="8"/>
  <c r="AE45" i="7"/>
  <c r="AE20" i="7"/>
  <c r="K36" i="8"/>
  <c r="AE13" i="7"/>
  <c r="K29" i="8"/>
  <c r="K47" i="8"/>
  <c r="AE33" i="7"/>
  <c r="K35" i="8"/>
  <c r="AE19" i="7"/>
  <c r="AE40" i="7"/>
  <c r="K53" i="8"/>
  <c r="AE14" i="7"/>
  <c r="K30" i="8"/>
  <c r="K59" i="8"/>
  <c r="AE46" i="7"/>
  <c r="AH2" i="7"/>
  <c r="J9" i="8"/>
  <c r="AI39" i="7"/>
  <c r="K23" i="8"/>
  <c r="K28" i="8"/>
  <c r="K27" i="8"/>
  <c r="AH42" i="7" l="1"/>
  <c r="AH46" i="7"/>
  <c r="AH39" i="7"/>
  <c r="AH41" i="7"/>
  <c r="AH40" i="7"/>
  <c r="AH43" i="7"/>
  <c r="AH44" i="7"/>
  <c r="K62" i="8"/>
  <c r="K38" i="8"/>
  <c r="AJ50" i="7"/>
  <c r="AJ52" i="7" s="1"/>
  <c r="K50" i="8"/>
  <c r="AI50" i="7"/>
  <c r="AI52" i="7" s="1"/>
  <c r="AH50" i="7" l="1"/>
  <c r="AH52" i="7" s="1"/>
  <c r="K13" i="8"/>
  <c r="K12" i="8"/>
  <c r="L6" i="8" s="1"/>
  <c r="L8" i="8" s="1"/>
  <c r="L7" i="8" s="1"/>
  <c r="K14" i="8" l="1"/>
  <c r="J13" i="8" s="1"/>
  <c r="K16" i="8" l="1"/>
  <c r="J12" i="8"/>
</calcChain>
</file>

<file path=xl/sharedStrings.xml><?xml version="1.0" encoding="utf-8"?>
<sst xmlns="http://schemas.openxmlformats.org/spreadsheetml/2006/main" count="199" uniqueCount="174">
  <si>
    <t>COMMODITY CHICKEN PROCESSING</t>
  </si>
  <si>
    <t>July 1, 2025 - June 30, 2026</t>
  </si>
  <si>
    <t>White</t>
  </si>
  <si>
    <t>Dark</t>
  </si>
  <si>
    <t>Total</t>
  </si>
  <si>
    <t>School District</t>
  </si>
  <si>
    <t>24 / 25 Carry Over</t>
  </si>
  <si>
    <t>If White Equals 70%</t>
  </si>
  <si>
    <t xml:space="preserve"> </t>
  </si>
  <si>
    <t>25 / 26 Diversion</t>
  </si>
  <si>
    <t>Then Dark Must =</t>
  </si>
  <si>
    <t>Address</t>
  </si>
  <si>
    <t>25 / 26 Additional Diversion</t>
  </si>
  <si>
    <t>TTL to Allocate</t>
  </si>
  <si>
    <t>City/State/Zip</t>
  </si>
  <si>
    <t>Total Pounds</t>
  </si>
  <si>
    <t>Contact Name</t>
  </si>
  <si>
    <t>WBSCM Ship to BP # 5005665 Destination Gainesville GA</t>
  </si>
  <si>
    <t>Total White Meat Pounds to Process</t>
  </si>
  <si>
    <t>Phone#</t>
  </si>
  <si>
    <t>Total Dark Meat Pounds to Process (Needs to equal cell L7)</t>
  </si>
  <si>
    <t>Total 100103 Large Bird Pounds</t>
  </si>
  <si>
    <t>Ship to:</t>
  </si>
  <si>
    <t>2025-2026 Large Bird Entitlement Value per lb.</t>
  </si>
  <si>
    <t>Check One</t>
  </si>
  <si>
    <t>Fee For Service                         NOI</t>
  </si>
  <si>
    <t>Total Estimated Entitlement Dollars</t>
  </si>
  <si>
    <t>INSTRUCTIONS:</t>
  </si>
  <si>
    <t>1) Enter in  the Total Servings Needed per menu serving and 2) Enter the number of times per year on the menu.</t>
  </si>
  <si>
    <t>A</t>
  </si>
  <si>
    <t>B</t>
  </si>
  <si>
    <t>C</t>
  </si>
  <si>
    <t>D</t>
  </si>
  <si>
    <t>E</t>
  </si>
  <si>
    <t>F</t>
  </si>
  <si>
    <t>G</t>
  </si>
  <si>
    <t>Code</t>
  </si>
  <si>
    <t>Description</t>
  </si>
  <si>
    <t>Serving Size</t>
  </si>
  <si>
    <t>Cs. Wt.</t>
  </si>
  <si>
    <t>Servings per menu</t>
  </si>
  <si>
    <t>Times on menu / year</t>
  </si>
  <si>
    <t>Total Servings needed/year</t>
  </si>
  <si>
    <t>Servings per Case</t>
  </si>
  <si>
    <t xml:space="preserve">Total Finished Cases </t>
  </si>
  <si>
    <t>Lbs. of DF per case</t>
  </si>
  <si>
    <t>Total Donated Food Pounds</t>
  </si>
  <si>
    <t>Donated Food Value per case</t>
  </si>
  <si>
    <t>24 Karat Whole Muscle Breast Items</t>
  </si>
  <si>
    <t>WG Whole Muscle Breaded Breast Chunks</t>
  </si>
  <si>
    <t>4.00oz</t>
  </si>
  <si>
    <t>WG Whole Muscle Spicy Breast Chunks</t>
  </si>
  <si>
    <t>WG Whole Muscle Dill Breast Chunks</t>
  </si>
  <si>
    <t>4.00 oz</t>
  </si>
  <si>
    <t>WG Whole Muscle Cheezy HOTZ Breast Chunks</t>
  </si>
  <si>
    <t>5.00oz</t>
  </si>
  <si>
    <t>Whole Muscle Grilled Breast Chunks</t>
  </si>
  <si>
    <t>3.56 oz</t>
  </si>
  <si>
    <t>WG Whole Muscle Breast Fillets</t>
  </si>
  <si>
    <t>WG Whole Muscle Breast Fillets w/foil bags</t>
  </si>
  <si>
    <t>WG Whole Muscle Breakfast Breast Fillet</t>
  </si>
  <si>
    <t>2.00 oz</t>
  </si>
  <si>
    <t>WG Whole Muscle Dill Breast Fillet</t>
  </si>
  <si>
    <t>WG Whole Muscle Spicy Breast Fillet</t>
  </si>
  <si>
    <t>WG Whole Muscle Spicy Breast Fillet w/foil bags</t>
  </si>
  <si>
    <t>WG Whole Muscle Tenders</t>
  </si>
  <si>
    <t>4.50oz</t>
  </si>
  <si>
    <t>WG Whole Muscle Tenders w/boxes</t>
  </si>
  <si>
    <t>WG Whole Muscle Spicy Tenders</t>
  </si>
  <si>
    <t>WG Whole Muscle Spicy Tenders w/boxes</t>
  </si>
  <si>
    <t>Whole Muscle Grilled Breast Fillet</t>
  </si>
  <si>
    <t>3.00oz</t>
  </si>
  <si>
    <t>Total White</t>
  </si>
  <si>
    <t>18 Karat Dark Meat Items</t>
  </si>
  <si>
    <t>WG Southern Gravy Crunchers</t>
  </si>
  <si>
    <t>4.80 oz</t>
  </si>
  <si>
    <r>
      <t>WG</t>
    </r>
    <r>
      <rPr>
        <b/>
        <sz val="16"/>
        <color indexed="8"/>
        <rFont val="Calibri"/>
        <family val="2"/>
      </rPr>
      <t xml:space="preserve"> Breaded Drumsticks &amp; Thighs</t>
    </r>
  </si>
  <si>
    <t>1 Thigh/1 Drum</t>
  </si>
  <si>
    <t xml:space="preserve">WG Breaded Drumsticks  </t>
  </si>
  <si>
    <t>1 Drum</t>
  </si>
  <si>
    <t>Roasted Drumsticks &amp; Thighs</t>
  </si>
  <si>
    <t xml:space="preserve">Roasted Drumsticks  </t>
  </si>
  <si>
    <t>WG Large Dark Meat Popcorn</t>
  </si>
  <si>
    <t>4.50 oz</t>
  </si>
  <si>
    <t>% Sauce</t>
  </si>
  <si>
    <t>NONE                   791871 Korean BBQ                             791872 Hunan Orange                                     791873 Sweet Thai Chili                                 791874 General Tso's</t>
  </si>
  <si>
    <t>Unbreaded Dark Meat Chicken Strips</t>
  </si>
  <si>
    <t>2.14 oz</t>
  </si>
  <si>
    <t>NONE                   791876 Korean BBQ                             791877 Hunan Orange                                     791878 Sweet Thai Chili                                  791879 Teriyaki</t>
  </si>
  <si>
    <t>If Sauces are chosen, please indicate percentage of the finished cases allocated to each sauce.  44 pound master case includes 12 lbs of JTM sauce - draw down will be the same.</t>
  </si>
  <si>
    <t>Total Dark</t>
  </si>
  <si>
    <t>14 Karat Natural Proportion White/Dark Chicken Items</t>
  </si>
  <si>
    <t>WG Breaded Chicken Nuggets</t>
  </si>
  <si>
    <t>3.05 oz</t>
  </si>
  <si>
    <t>WG Breaded Chicken Patties</t>
  </si>
  <si>
    <t>3.00 oz</t>
  </si>
  <si>
    <t>WG Breaded Breakfast Patties</t>
  </si>
  <si>
    <t>1.90 oz</t>
  </si>
  <si>
    <t>WG Hot &amp; Spicy Patty</t>
  </si>
  <si>
    <t>WG Breaded Chicken Tenders</t>
  </si>
  <si>
    <t>WG Breaded Popcorn Chicken</t>
  </si>
  <si>
    <t>WG Breaded Large Popcorn</t>
  </si>
  <si>
    <t>Shredded Chicken</t>
  </si>
  <si>
    <t>WG Breaded Halal Chicken Patties</t>
  </si>
  <si>
    <t>Total Natural Proportion</t>
  </si>
  <si>
    <t xml:space="preserve">Total Est $ used </t>
  </si>
  <si>
    <t>Total Cases Ordered</t>
  </si>
  <si>
    <t>Gold Creek Foods</t>
  </si>
  <si>
    <t>YEARLY DELIVERY REQUEST / PLANNER</t>
  </si>
  <si>
    <t>Total Pounds (Carry Over + Allocations</t>
  </si>
  <si>
    <t>Dark Pounds(Carry Over + Allocations</t>
  </si>
  <si>
    <t>White Pounds (Carry Over + Allocations</t>
  </si>
  <si>
    <t>2025-2026 School Year</t>
  </si>
  <si>
    <t>Requested Delivery Date to Warehouse/Distributor</t>
  </si>
  <si>
    <t>Case Price</t>
  </si>
  <si>
    <t>Pound Price</t>
  </si>
  <si>
    <t>Draw Down Pounds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</si>
  <si>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</si>
  <si>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</si>
  <si>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</si>
  <si>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</si>
  <si>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</si>
  <si>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</si>
  <si>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</si>
  <si>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</si>
  <si>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</si>
  <si>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</si>
  <si>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</si>
  <si>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</si>
  <si>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Cases</t>
  </si>
  <si>
    <t>TTL from Servings to Pounds Calculator</t>
  </si>
  <si>
    <t>ProcessorLink Order #</t>
  </si>
  <si>
    <t>TTL Draw Down Planned</t>
  </si>
  <si>
    <t>Dark Draw Down Planned</t>
  </si>
  <si>
    <t>White Draw Down Planned</t>
  </si>
  <si>
    <t>Invoice #</t>
  </si>
  <si>
    <t>WG Breaded Dark Popcorn/Korean BBQ Sauce</t>
  </si>
  <si>
    <t>WG Breaded Dark Popcorn/Hunan Orange Sauce</t>
  </si>
  <si>
    <t>WG Breaded Dark Popcorn/Sweet Thai Chili Sauce</t>
  </si>
  <si>
    <t>WG Breaded Dark Popcorn/General Tso's Sauce</t>
  </si>
  <si>
    <t>Unbreaded Strips/Korean BBQ Sauce</t>
  </si>
  <si>
    <t>Unbreaded Strips/Hunan Orange Sauce</t>
  </si>
  <si>
    <t>Unbreaded Strips/Sweet Thai Chili Sauce</t>
  </si>
  <si>
    <t>Unbreaded Strips/Teriyaki Sauce</t>
  </si>
  <si>
    <t>Total Cases to be shipped</t>
  </si>
  <si>
    <t>Grand Total Planned Usage</t>
  </si>
  <si>
    <t>Total Fee for Service Price per order</t>
  </si>
  <si>
    <t>Broker:</t>
  </si>
  <si>
    <t>Barry Foods</t>
  </si>
  <si>
    <t xml:space="preserve">School </t>
  </si>
  <si>
    <t>RA  #</t>
  </si>
  <si>
    <t>Ship To:</t>
  </si>
  <si>
    <t>Balance after Planned Usage</t>
  </si>
  <si>
    <t>Contact:</t>
  </si>
  <si>
    <t>John Dean</t>
  </si>
  <si>
    <t>Email:</t>
  </si>
  <si>
    <t>john@barryfoodsales.com</t>
  </si>
  <si>
    <t>City, St, Zip</t>
  </si>
  <si>
    <t>E-Mail</t>
  </si>
  <si>
    <t>Phone:</t>
  </si>
  <si>
    <t>267-761-1938</t>
  </si>
  <si>
    <t>PO #</t>
  </si>
  <si>
    <t>Address:</t>
  </si>
  <si>
    <r>
      <t xml:space="preserve">Gold Creek Contact:               </t>
    </r>
    <r>
      <rPr>
        <b/>
        <sz val="16"/>
        <color rgb="FFFF0000"/>
        <rFont val="Arial"/>
        <family val="2"/>
      </rPr>
      <t>Jack Crawford</t>
    </r>
  </si>
  <si>
    <t>FS Director:</t>
  </si>
  <si>
    <t>City, State, Zip:</t>
  </si>
  <si>
    <t>jack.crawford@goldcreekfoods.com</t>
  </si>
  <si>
    <t>E-mail:</t>
  </si>
  <si>
    <t>Fax:</t>
  </si>
  <si>
    <t>770-570-6098</t>
  </si>
  <si>
    <t>Signature</t>
  </si>
  <si>
    <t>Date:</t>
  </si>
  <si>
    <t>Delivery Purchase order required:</t>
  </si>
  <si>
    <t>Yes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</si>
</sst>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$&quot;#,##0.00"/>
    <numFmt numFmtId="167" formatCode="&quot;$&quot;#,##0.0000"/>
    <numFmt numFmtId="168" formatCode="_(&quot;$&quot;* #,##0.0000_);_(&quot;$&quot;* \(#,##0.0000\);_(&quot;$&quot;* &quot;-&quot;????_);_(@_)"/>
    <numFmt numFmtId="169" formatCode="0.000%"/>
    <numFmt numFmtId="170" formatCode="_(* #,##0.0_);_(* \(#,##0.0\);_(* &quot;-&quot;?_);_(@_)"/>
    <numFmt numFmtId="171" formatCode="#,##0.0000_);[Red]\(#,##0.0000\)"/>
  </numFmts>
  <fonts count="75" x14ac:knownFonts="1">
    <font>
      <sz val="10"/>
      <name val="Arial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b/>
      <sz val="16"/>
      <name val="Arial Narrow"/>
      <family val="2"/>
    </font>
    <font>
      <sz val="10"/>
      <name val="Arial"/>
      <family val="2"/>
    </font>
    <font>
      <u/>
      <sz val="16"/>
      <color indexed="12"/>
      <name val="Arial"/>
      <family val="2"/>
    </font>
    <font>
      <sz val="16"/>
      <color indexed="8"/>
      <name val="Arial Narrow"/>
      <family val="2"/>
    </font>
    <font>
      <sz val="14"/>
      <color indexed="8"/>
      <name val="Arial Narrow"/>
      <family val="2"/>
    </font>
    <font>
      <i/>
      <sz val="14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sz val="16"/>
      <color indexed="8"/>
      <name val="Arial"/>
      <family val="2"/>
    </font>
    <font>
      <b/>
      <sz val="22"/>
      <name val="Arial Narrow"/>
      <family val="2"/>
    </font>
    <font>
      <b/>
      <sz val="11"/>
      <name val="Arial"/>
      <family val="2"/>
    </font>
    <font>
      <b/>
      <u/>
      <sz val="16"/>
      <color indexed="12"/>
      <name val="Arial"/>
      <family val="2"/>
    </font>
    <font>
      <sz val="11"/>
      <name val="Arial"/>
      <family val="2"/>
    </font>
    <font>
      <b/>
      <sz val="16"/>
      <color indexed="8"/>
      <name val="Calibri"/>
      <family val="2"/>
    </font>
    <font>
      <sz val="18"/>
      <name val="Arial Narrow"/>
      <family val="2"/>
    </font>
    <font>
      <b/>
      <sz val="24"/>
      <name val="Arial"/>
      <family val="2"/>
    </font>
    <font>
      <b/>
      <sz val="20"/>
      <color rgb="FF00B050"/>
      <name val="Arial"/>
      <family val="2"/>
    </font>
    <font>
      <b/>
      <sz val="20"/>
      <color rgb="FF0070C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theme="5" tint="-0.249977111117893"/>
      <name val="Arial"/>
      <family val="2"/>
    </font>
    <font>
      <b/>
      <i/>
      <sz val="20"/>
      <color rgb="FF666699"/>
      <name val="Arial"/>
      <family val="2"/>
    </font>
    <font>
      <sz val="20"/>
      <color indexed="8"/>
      <name val="Calibri"/>
      <family val="2"/>
      <scheme val="minor"/>
    </font>
    <font>
      <sz val="20"/>
      <color rgb="FFFF0000"/>
      <name val="Arial Narrow"/>
      <family val="2"/>
    </font>
    <font>
      <b/>
      <sz val="24"/>
      <color rgb="FF0070C0"/>
      <name val="Arial"/>
      <family val="2"/>
    </font>
    <font>
      <b/>
      <sz val="18"/>
      <color rgb="FFFF0000"/>
      <name val="Calibri"/>
      <family val="2"/>
      <scheme val="minor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sz val="18"/>
      <name val="Arial"/>
      <family val="2"/>
    </font>
    <font>
      <b/>
      <sz val="16"/>
      <color rgb="FF00B050"/>
      <name val="Arial"/>
      <family val="2"/>
    </font>
    <font>
      <b/>
      <sz val="24"/>
      <color rgb="FF00B050"/>
      <name val="Arial"/>
      <family val="2"/>
    </font>
    <font>
      <sz val="20"/>
      <name val="Arial Narrow"/>
      <family val="2"/>
    </font>
    <font>
      <sz val="20"/>
      <color indexed="8"/>
      <name val="Arial Narrow"/>
      <family val="2"/>
    </font>
    <font>
      <sz val="20"/>
      <name val="Calibri"/>
      <family val="2"/>
    </font>
    <font>
      <sz val="20"/>
      <color indexed="8"/>
      <name val="Calibri"/>
      <family val="2"/>
    </font>
    <font>
      <sz val="16"/>
      <name val="Calibri"/>
      <family val="2"/>
    </font>
    <font>
      <b/>
      <sz val="36"/>
      <name val="Arial"/>
      <family val="2"/>
    </font>
    <font>
      <sz val="18"/>
      <color indexed="8"/>
      <name val="Arial"/>
      <family val="2"/>
    </font>
    <font>
      <sz val="16"/>
      <color indexed="8"/>
      <name val="Calibri"/>
    </font>
    <font>
      <sz val="14"/>
      <color indexed="8"/>
      <name val="Calibri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4"/>
      <name val="Calibri"/>
      <family val="2"/>
    </font>
    <font>
      <sz val="18"/>
      <name val="Calibri"/>
      <family val="2"/>
    </font>
    <font>
      <b/>
      <sz val="36"/>
      <color rgb="FFFF0000"/>
      <name val="Arial Narrow"/>
      <family val="2"/>
    </font>
    <font>
      <b/>
      <sz val="20"/>
      <color rgb="FFFF0000"/>
      <name val="Arial"/>
      <family val="2"/>
    </font>
    <font>
      <u/>
      <sz val="18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auto="1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double">
        <color auto="1"/>
      </right>
      <top/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hair">
        <color indexed="64"/>
      </left>
      <right style="double">
        <color auto="1"/>
      </right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 style="medium">
        <color indexed="64"/>
      </top>
      <bottom/>
      <diagonal/>
    </border>
    <border>
      <left style="hair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23">
    <xf numFmtId="0" fontId="0" fillId="0" borderId="0" xfId="0"/>
    <xf numFmtId="0" fontId="11" fillId="0" borderId="0" xfId="4" applyAlignment="1" applyProtection="1">
      <alignment horizontal="center"/>
      <protection locked="0"/>
    </xf>
    <xf numFmtId="1" fontId="1" fillId="0" borderId="0" xfId="4" applyNumberFormat="1" applyFont="1" applyAlignment="1" applyProtection="1">
      <alignment horizontal="center"/>
      <protection locked="0"/>
    </xf>
    <xf numFmtId="0" fontId="16" fillId="0" borderId="0" xfId="4" applyFont="1" applyAlignment="1" applyProtection="1">
      <alignment horizontal="center"/>
      <protection locked="0"/>
    </xf>
    <xf numFmtId="164" fontId="1" fillId="0" borderId="0" xfId="4" applyNumberFormat="1" applyFont="1" applyAlignment="1" applyProtection="1">
      <alignment horizontal="center"/>
      <protection locked="0"/>
    </xf>
    <xf numFmtId="165" fontId="1" fillId="0" borderId="0" xfId="4" applyNumberFormat="1" applyFont="1" applyAlignment="1" applyProtection="1">
      <alignment horizontal="center"/>
      <protection locked="0"/>
    </xf>
    <xf numFmtId="0" fontId="11" fillId="0" borderId="0" xfId="4" applyProtection="1">
      <protection locked="0"/>
    </xf>
    <xf numFmtId="0" fontId="11" fillId="0" borderId="0" xfId="4" applyAlignment="1" applyProtection="1">
      <alignment vertical="center"/>
      <protection locked="0"/>
    </xf>
    <xf numFmtId="0" fontId="11" fillId="0" borderId="0" xfId="0" applyFont="1"/>
    <xf numFmtId="1" fontId="0" fillId="0" borderId="0" xfId="0" applyNumberFormat="1"/>
    <xf numFmtId="0" fontId="0" fillId="0" borderId="0" xfId="0" applyAlignment="1">
      <alignment horizontal="center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17" fillId="0" borderId="3" xfId="0" applyFont="1" applyBorder="1"/>
    <xf numFmtId="0" fontId="11" fillId="0" borderId="3" xfId="0" applyFont="1" applyBorder="1"/>
    <xf numFmtId="0" fontId="0" fillId="0" borderId="3" xfId="0" applyBorder="1"/>
    <xf numFmtId="0" fontId="8" fillId="0" borderId="3" xfId="0" applyFont="1" applyBorder="1"/>
    <xf numFmtId="164" fontId="0" fillId="0" borderId="3" xfId="0" applyNumberFormat="1" applyBorder="1"/>
    <xf numFmtId="164" fontId="0" fillId="3" borderId="5" xfId="0" applyNumberFormat="1" applyFill="1" applyBorder="1"/>
    <xf numFmtId="0" fontId="19" fillId="0" borderId="4" xfId="4" applyFont="1" applyBorder="1" applyAlignment="1" applyProtection="1">
      <alignment horizontal="center"/>
      <protection locked="0"/>
    </xf>
    <xf numFmtId="1" fontId="5" fillId="0" borderId="1" xfId="4" applyNumberFormat="1" applyFont="1" applyBorder="1" applyAlignment="1">
      <alignment horizontal="center" vertical="center"/>
    </xf>
    <xf numFmtId="1" fontId="5" fillId="0" borderId="6" xfId="4" applyNumberFormat="1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center" vertical="center"/>
    </xf>
    <xf numFmtId="1" fontId="5" fillId="0" borderId="2" xfId="4" applyNumberFormat="1" applyFont="1" applyBorder="1" applyAlignment="1">
      <alignment horizontal="center" vertical="center"/>
    </xf>
    <xf numFmtId="0" fontId="17" fillId="0" borderId="4" xfId="4" applyFont="1" applyBorder="1" applyAlignment="1" applyProtection="1">
      <alignment horizontal="center"/>
      <protection locked="0"/>
    </xf>
    <xf numFmtId="1" fontId="29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" fontId="5" fillId="0" borderId="11" xfId="0" applyNumberFormat="1" applyFont="1" applyBorder="1" applyAlignment="1">
      <alignment horizontal="center" vertical="center"/>
    </xf>
    <xf numFmtId="41" fontId="32" fillId="0" borderId="12" xfId="0" applyNumberFormat="1" applyFont="1" applyBorder="1" applyAlignment="1">
      <alignment vertical="center"/>
    </xf>
    <xf numFmtId="0" fontId="13" fillId="2" borderId="9" xfId="0" applyFont="1" applyFill="1" applyBorder="1"/>
    <xf numFmtId="3" fontId="19" fillId="4" borderId="1" xfId="4" applyNumberFormat="1" applyFont="1" applyFill="1" applyBorder="1" applyAlignment="1" applyProtection="1">
      <alignment horizontal="center" vertical="center"/>
      <protection locked="0"/>
    </xf>
    <xf numFmtId="3" fontId="19" fillId="4" borderId="2" xfId="4" applyNumberFormat="1" applyFont="1" applyFill="1" applyBorder="1" applyAlignment="1" applyProtection="1">
      <alignment horizontal="center" vertical="center"/>
      <protection locked="0"/>
    </xf>
    <xf numFmtId="3" fontId="19" fillId="4" borderId="7" xfId="4" applyNumberFormat="1" applyFont="1" applyFill="1" applyBorder="1" applyAlignment="1" applyProtection="1">
      <alignment horizontal="center" vertical="center"/>
      <protection locked="0"/>
    </xf>
    <xf numFmtId="3" fontId="19" fillId="4" borderId="16" xfId="4" applyNumberFormat="1" applyFont="1" applyFill="1" applyBorder="1" applyAlignment="1" applyProtection="1">
      <alignment horizontal="center" vertical="center"/>
      <protection locked="0"/>
    </xf>
    <xf numFmtId="3" fontId="19" fillId="0" borderId="1" xfId="4" applyNumberFormat="1" applyFont="1" applyBorder="1" applyAlignment="1">
      <alignment horizontal="center" vertical="center"/>
    </xf>
    <xf numFmtId="3" fontId="19" fillId="0" borderId="7" xfId="4" applyNumberFormat="1" applyFont="1" applyBorder="1" applyAlignment="1">
      <alignment horizontal="center" vertical="center"/>
    </xf>
    <xf numFmtId="3" fontId="33" fillId="0" borderId="7" xfId="0" applyNumberFormat="1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41" fontId="42" fillId="0" borderId="0" xfId="4" applyNumberFormat="1" applyFont="1" applyProtection="1">
      <protection locked="0"/>
    </xf>
    <xf numFmtId="0" fontId="11" fillId="0" borderId="5" xfId="0" applyFont="1" applyBorder="1"/>
    <xf numFmtId="3" fontId="33" fillId="0" borderId="1" xfId="0" applyNumberFormat="1" applyFont="1" applyBorder="1" applyAlignment="1">
      <alignment horizontal="center" vertical="center"/>
    </xf>
    <xf numFmtId="0" fontId="31" fillId="0" borderId="9" xfId="0" applyFont="1" applyBorder="1"/>
    <xf numFmtId="0" fontId="2" fillId="2" borderId="19" xfId="0" applyFont="1" applyFill="1" applyBorder="1"/>
    <xf numFmtId="0" fontId="11" fillId="2" borderId="20" xfId="0" applyFont="1" applyFill="1" applyBorder="1"/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11" fillId="0" borderId="9" xfId="4" applyBorder="1" applyProtection="1">
      <protection locked="0"/>
    </xf>
    <xf numFmtId="43" fontId="0" fillId="0" borderId="0" xfId="0" applyNumberFormat="1"/>
    <xf numFmtId="43" fontId="0" fillId="5" borderId="0" xfId="0" applyNumberFormat="1" applyFill="1"/>
    <xf numFmtId="0" fontId="0" fillId="5" borderId="0" xfId="0" applyFill="1"/>
    <xf numFmtId="43" fontId="0" fillId="6" borderId="0" xfId="0" applyNumberFormat="1" applyFill="1"/>
    <xf numFmtId="0" fontId="0" fillId="6" borderId="0" xfId="0" applyFill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4" fontId="0" fillId="0" borderId="0" xfId="0" applyNumberFormat="1"/>
    <xf numFmtId="43" fontId="0" fillId="0" borderId="0" xfId="0" applyNumberFormat="1" applyAlignment="1">
      <alignment horizontal="center" wrapText="1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wrapText="1"/>
    </xf>
    <xf numFmtId="0" fontId="11" fillId="7" borderId="0" xfId="0" applyFont="1" applyFill="1" applyAlignment="1">
      <alignment horizontal="center" vertical="center"/>
    </xf>
    <xf numFmtId="0" fontId="10" fillId="7" borderId="22" xfId="0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11" fillId="7" borderId="0" xfId="0" applyFont="1" applyFill="1" applyAlignment="1">
      <alignment vertical="center"/>
    </xf>
    <xf numFmtId="41" fontId="11" fillId="0" borderId="0" xfId="0" applyNumberFormat="1" applyFont="1" applyAlignment="1">
      <alignment vertical="center"/>
    </xf>
    <xf numFmtId="0" fontId="0" fillId="7" borderId="0" xfId="0" applyFill="1"/>
    <xf numFmtId="0" fontId="13" fillId="7" borderId="0" xfId="0" applyFont="1" applyFill="1"/>
    <xf numFmtId="0" fontId="11" fillId="7" borderId="0" xfId="0" applyFont="1" applyFill="1"/>
    <xf numFmtId="170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71" fontId="11" fillId="0" borderId="0" xfId="0" applyNumberFormat="1" applyFont="1" applyAlignment="1">
      <alignment vertical="center"/>
    </xf>
    <xf numFmtId="171" fontId="13" fillId="0" borderId="0" xfId="0" applyNumberFormat="1" applyFont="1"/>
    <xf numFmtId="0" fontId="45" fillId="0" borderId="8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1" xfId="4" applyFont="1" applyBorder="1" applyAlignment="1" applyProtection="1">
      <alignment horizontal="left" vertical="center" wrapText="1"/>
      <protection locked="0"/>
    </xf>
    <xf numFmtId="0" fontId="46" fillId="0" borderId="7" xfId="0" applyFont="1" applyBorder="1" applyAlignment="1">
      <alignment horizontal="left" vertical="center" wrapText="1"/>
    </xf>
    <xf numFmtId="0" fontId="47" fillId="0" borderId="24" xfId="4" applyFont="1" applyBorder="1"/>
    <xf numFmtId="0" fontId="4" fillId="0" borderId="24" xfId="4" applyFont="1" applyBorder="1"/>
    <xf numFmtId="0" fontId="8" fillId="0" borderId="25" xfId="4" applyFont="1" applyBorder="1" applyAlignment="1">
      <alignment horizontal="center"/>
    </xf>
    <xf numFmtId="164" fontId="3" fillId="0" borderId="25" xfId="4" applyNumberFormat="1" applyFont="1" applyBorder="1" applyAlignment="1">
      <alignment horizontal="center"/>
    </xf>
    <xf numFmtId="0" fontId="3" fillId="0" borderId="25" xfId="4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" fontId="5" fillId="0" borderId="26" xfId="0" applyNumberFormat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1" fontId="5" fillId="0" borderId="26" xfId="4" applyNumberFormat="1" applyFont="1" applyBorder="1" applyAlignment="1">
      <alignment horizontal="center" wrapText="1"/>
    </xf>
    <xf numFmtId="0" fontId="5" fillId="0" borderId="26" xfId="4" applyFont="1" applyBorder="1" applyAlignment="1">
      <alignment horizontal="center" wrapText="1"/>
    </xf>
    <xf numFmtId="164" fontId="5" fillId="0" borderId="26" xfId="4" applyNumberFormat="1" applyFont="1" applyBorder="1" applyAlignment="1">
      <alignment horizontal="center" wrapText="1"/>
    </xf>
    <xf numFmtId="0" fontId="29" fillId="0" borderId="4" xfId="0" applyFont="1" applyBorder="1" applyAlignment="1">
      <alignment horizontal="left" vertical="center"/>
    </xf>
    <xf numFmtId="1" fontId="5" fillId="0" borderId="4" xfId="4" applyNumberFormat="1" applyFont="1" applyBorder="1" applyAlignment="1">
      <alignment horizontal="center" vertical="center"/>
    </xf>
    <xf numFmtId="3" fontId="19" fillId="0" borderId="4" xfId="4" applyNumberFormat="1" applyFont="1" applyBorder="1" applyAlignment="1" applyProtection="1">
      <alignment horizontal="center" vertical="center"/>
      <protection locked="0"/>
    </xf>
    <xf numFmtId="3" fontId="17" fillId="0" borderId="4" xfId="4" applyNumberFormat="1" applyFont="1" applyBorder="1" applyAlignment="1">
      <alignment horizontal="center" vertical="center"/>
    </xf>
    <xf numFmtId="3" fontId="28" fillId="0" borderId="4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9" fontId="30" fillId="0" borderId="28" xfId="0" applyNumberFormat="1" applyFont="1" applyBorder="1" applyAlignment="1">
      <alignment horizontal="left" vertical="center"/>
    </xf>
    <xf numFmtId="37" fontId="25" fillId="0" borderId="28" xfId="1" applyNumberFormat="1" applyFont="1" applyBorder="1" applyAlignment="1">
      <alignment horizontal="right" vertical="center"/>
    </xf>
    <xf numFmtId="37" fontId="4" fillId="0" borderId="28" xfId="1" applyNumberFormat="1" applyFont="1" applyBorder="1" applyAlignment="1">
      <alignment horizontal="right" vertical="center"/>
    </xf>
    <xf numFmtId="9" fontId="31" fillId="0" borderId="28" xfId="0" applyNumberFormat="1" applyFont="1" applyBorder="1" applyAlignment="1">
      <alignment horizontal="center" vertical="center"/>
    </xf>
    <xf numFmtId="0" fontId="11" fillId="0" borderId="29" xfId="4" applyBorder="1" applyProtection="1">
      <protection locked="0"/>
    </xf>
    <xf numFmtId="0" fontId="17" fillId="0" borderId="29" xfId="0" applyFont="1" applyBorder="1"/>
    <xf numFmtId="0" fontId="22" fillId="0" borderId="29" xfId="0" applyFont="1" applyBorder="1"/>
    <xf numFmtId="0" fontId="19" fillId="0" borderId="29" xfId="0" applyFont="1" applyBorder="1"/>
    <xf numFmtId="164" fontId="17" fillId="0" borderId="29" xfId="0" applyNumberFormat="1" applyFont="1" applyBorder="1"/>
    <xf numFmtId="0" fontId="15" fillId="0" borderId="4" xfId="4" applyFont="1" applyBorder="1" applyAlignment="1">
      <alignment horizontal="left" vertical="center"/>
    </xf>
    <xf numFmtId="1" fontId="12" fillId="0" borderId="4" xfId="4" applyNumberFormat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4" fillId="0" borderId="4" xfId="4" applyFont="1" applyBorder="1" applyAlignment="1">
      <alignment horizontal="right" vertical="center"/>
    </xf>
    <xf numFmtId="3" fontId="13" fillId="0" borderId="4" xfId="4" applyNumberFormat="1" applyFont="1" applyBorder="1" applyAlignment="1">
      <alignment horizontal="center" vertical="center"/>
    </xf>
    <xf numFmtId="3" fontId="11" fillId="0" borderId="4" xfId="4" applyNumberFormat="1" applyBorder="1" applyProtection="1">
      <protection locked="0"/>
    </xf>
    <xf numFmtId="4" fontId="17" fillId="0" borderId="9" xfId="0" applyNumberFormat="1" applyFont="1" applyBorder="1"/>
    <xf numFmtId="4" fontId="17" fillId="10" borderId="9" xfId="0" applyNumberFormat="1" applyFont="1" applyFill="1" applyBorder="1"/>
    <xf numFmtId="0" fontId="11" fillId="0" borderId="28" xfId="4" applyBorder="1" applyProtection="1">
      <protection locked="0"/>
    </xf>
    <xf numFmtId="1" fontId="5" fillId="0" borderId="7" xfId="4" applyNumberFormat="1" applyFont="1" applyBorder="1" applyAlignment="1">
      <alignment horizontal="center" vertical="center"/>
    </xf>
    <xf numFmtId="0" fontId="10" fillId="7" borderId="0" xfId="0" applyFont="1" applyFill="1" applyAlignment="1">
      <alignment vertical="center"/>
    </xf>
    <xf numFmtId="43" fontId="0" fillId="7" borderId="0" xfId="0" applyNumberFormat="1" applyFill="1" applyAlignment="1">
      <alignment horizontal="center" wrapText="1"/>
    </xf>
    <xf numFmtId="0" fontId="21" fillId="0" borderId="17" xfId="0" applyFont="1" applyBorder="1" applyAlignment="1">
      <alignment horizontal="center" vertical="center"/>
    </xf>
    <xf numFmtId="169" fontId="23" fillId="3" borderId="31" xfId="0" applyNumberFormat="1" applyFont="1" applyFill="1" applyBorder="1" applyAlignment="1">
      <alignment horizontal="center"/>
    </xf>
    <xf numFmtId="0" fontId="59" fillId="0" borderId="4" xfId="0" applyFont="1" applyBorder="1" applyAlignment="1">
      <alignment horizontal="right" vertical="center"/>
    </xf>
    <xf numFmtId="0" fontId="60" fillId="0" borderId="28" xfId="0" applyFont="1" applyBorder="1" applyAlignment="1">
      <alignment horizontal="left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/>
    </xf>
    <xf numFmtId="1" fontId="62" fillId="0" borderId="7" xfId="0" applyNumberFormat="1" applyFont="1" applyBorder="1" applyAlignment="1">
      <alignment horizontal="center" vertical="center"/>
    </xf>
    <xf numFmtId="1" fontId="61" fillId="0" borderId="7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left" vertical="center" wrapText="1"/>
    </xf>
    <xf numFmtId="1" fontId="5" fillId="0" borderId="16" xfId="4" applyNumberFormat="1" applyFont="1" applyBorder="1" applyAlignment="1">
      <alignment horizontal="center" vertical="center"/>
    </xf>
    <xf numFmtId="43" fontId="20" fillId="0" borderId="1" xfId="4" applyNumberFormat="1" applyFont="1" applyBorder="1" applyAlignment="1">
      <alignment horizontal="center" vertical="center"/>
    </xf>
    <xf numFmtId="43" fontId="20" fillId="0" borderId="7" xfId="4" applyNumberFormat="1" applyFont="1" applyBorder="1" applyAlignment="1">
      <alignment horizontal="center" vertical="center"/>
    </xf>
    <xf numFmtId="37" fontId="21" fillId="0" borderId="4" xfId="0" applyNumberFormat="1" applyFont="1" applyBorder="1"/>
    <xf numFmtId="0" fontId="13" fillId="0" borderId="9" xfId="0" applyFont="1" applyBorder="1" applyAlignment="1">
      <alignment horizontal="center"/>
    </xf>
    <xf numFmtId="41" fontId="56" fillId="0" borderId="12" xfId="0" applyNumberFormat="1" applyFont="1" applyBorder="1"/>
    <xf numFmtId="43" fontId="20" fillId="0" borderId="12" xfId="0" applyNumberFormat="1" applyFont="1" applyBorder="1"/>
    <xf numFmtId="4" fontId="20" fillId="9" borderId="20" xfId="0" applyNumberFormat="1" applyFont="1" applyFill="1" applyBorder="1"/>
    <xf numFmtId="0" fontId="11" fillId="11" borderId="20" xfId="4" applyFill="1" applyBorder="1" applyProtection="1">
      <protection locked="0"/>
    </xf>
    <xf numFmtId="0" fontId="0" fillId="11" borderId="43" xfId="0" applyFill="1" applyBorder="1"/>
    <xf numFmtId="164" fontId="13" fillId="0" borderId="9" xfId="0" applyNumberFormat="1" applyFont="1" applyBorder="1" applyAlignment="1">
      <alignment horizontal="center"/>
    </xf>
    <xf numFmtId="2" fontId="56" fillId="0" borderId="1" xfId="0" applyNumberFormat="1" applyFont="1" applyBorder="1" applyAlignment="1">
      <alignment horizontal="center" vertical="center"/>
    </xf>
    <xf numFmtId="2" fontId="56" fillId="0" borderId="7" xfId="0" applyNumberFormat="1" applyFont="1" applyBorder="1" applyAlignment="1">
      <alignment horizontal="center" vertical="center"/>
    </xf>
    <xf numFmtId="37" fontId="56" fillId="0" borderId="2" xfId="1" applyNumberFormat="1" applyFont="1" applyBorder="1" applyAlignment="1">
      <alignment horizontal="center" vertical="center"/>
    </xf>
    <xf numFmtId="37" fontId="56" fillId="0" borderId="7" xfId="1" applyNumberFormat="1" applyFont="1" applyBorder="1" applyAlignment="1">
      <alignment horizontal="center" vertical="center"/>
    </xf>
    <xf numFmtId="164" fontId="56" fillId="0" borderId="7" xfId="0" applyNumberFormat="1" applyFont="1" applyBorder="1" applyAlignment="1">
      <alignment horizontal="center" vertical="center"/>
    </xf>
    <xf numFmtId="164" fontId="56" fillId="0" borderId="3" xfId="0" applyNumberFormat="1" applyFont="1" applyBorder="1" applyAlignment="1">
      <alignment horizontal="center" vertical="center"/>
    </xf>
    <xf numFmtId="165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65" fillId="0" borderId="7" xfId="0" applyNumberFormat="1" applyFont="1" applyBorder="1" applyAlignment="1">
      <alignment horizontal="center" vertical="center"/>
    </xf>
    <xf numFmtId="0" fontId="45" fillId="11" borderId="16" xfId="0" applyFont="1" applyFill="1" applyBorder="1" applyAlignment="1">
      <alignment horizontal="left" vertical="center" wrapText="1"/>
    </xf>
    <xf numFmtId="0" fontId="61" fillId="11" borderId="16" xfId="0" applyFont="1" applyFill="1" applyBorder="1" applyAlignment="1">
      <alignment horizontal="center" vertical="center" wrapText="1"/>
    </xf>
    <xf numFmtId="1" fontId="5" fillId="11" borderId="16" xfId="0" applyNumberFormat="1" applyFont="1" applyFill="1" applyBorder="1" applyAlignment="1">
      <alignment horizontal="center" vertical="center"/>
    </xf>
    <xf numFmtId="3" fontId="19" fillId="11" borderId="7" xfId="4" applyNumberFormat="1" applyFont="1" applyFill="1" applyBorder="1" applyAlignment="1" applyProtection="1">
      <alignment horizontal="center" vertical="center"/>
      <protection locked="0"/>
    </xf>
    <xf numFmtId="3" fontId="19" fillId="11" borderId="16" xfId="4" applyNumberFormat="1" applyFont="1" applyFill="1" applyBorder="1" applyAlignment="1">
      <alignment horizontal="center" vertical="center"/>
    </xf>
    <xf numFmtId="3" fontId="33" fillId="11" borderId="16" xfId="0" applyNumberFormat="1" applyFont="1" applyFill="1" applyBorder="1" applyAlignment="1">
      <alignment horizontal="center" vertical="center"/>
    </xf>
    <xf numFmtId="43" fontId="20" fillId="11" borderId="16" xfId="4" applyNumberFormat="1" applyFont="1" applyFill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37" fontId="31" fillId="11" borderId="16" xfId="1" applyNumberFormat="1" applyFont="1" applyFill="1" applyBorder="1" applyAlignment="1">
      <alignment horizontal="center" vertical="center"/>
    </xf>
    <xf numFmtId="0" fontId="19" fillId="11" borderId="9" xfId="0" applyFont="1" applyFill="1" applyBorder="1"/>
    <xf numFmtId="0" fontId="11" fillId="11" borderId="20" xfId="0" applyFont="1" applyFill="1" applyBorder="1"/>
    <xf numFmtId="0" fontId="13" fillId="0" borderId="42" xfId="0" applyFont="1" applyBorder="1"/>
    <xf numFmtId="0" fontId="13" fillId="0" borderId="10" xfId="0" applyFont="1" applyBorder="1"/>
    <xf numFmtId="0" fontId="13" fillId="0" borderId="19" xfId="0" applyFont="1" applyBorder="1"/>
    <xf numFmtId="0" fontId="66" fillId="0" borderId="10" xfId="0" applyFont="1" applyBorder="1" applyAlignment="1">
      <alignment horizontal="center" vertical="center"/>
    </xf>
    <xf numFmtId="166" fontId="66" fillId="0" borderId="9" xfId="0" applyNumberFormat="1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5" borderId="10" xfId="0" applyFont="1" applyFill="1" applyBorder="1" applyAlignment="1">
      <alignment horizontal="center" vertical="center"/>
    </xf>
    <xf numFmtId="0" fontId="66" fillId="6" borderId="10" xfId="0" applyFont="1" applyFill="1" applyBorder="1" applyAlignment="1">
      <alignment horizontal="center" vertical="center"/>
    </xf>
    <xf numFmtId="0" fontId="68" fillId="0" borderId="9" xfId="0" applyFont="1" applyBorder="1" applyAlignment="1">
      <alignment horizontal="left" vertical="center" wrapText="1"/>
    </xf>
    <xf numFmtId="0" fontId="68" fillId="0" borderId="9" xfId="0" applyFont="1" applyBorder="1" applyAlignment="1">
      <alignment horizontal="left" vertical="center"/>
    </xf>
    <xf numFmtId="0" fontId="68" fillId="5" borderId="9" xfId="0" applyFont="1" applyFill="1" applyBorder="1" applyAlignment="1">
      <alignment horizontal="left" vertical="center"/>
    </xf>
    <xf numFmtId="0" fontId="68" fillId="6" borderId="9" xfId="0" applyFont="1" applyFill="1" applyBorder="1" applyAlignment="1">
      <alignment horizontal="left" vertical="center"/>
    </xf>
    <xf numFmtId="0" fontId="17" fillId="0" borderId="42" xfId="4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24" fillId="0" borderId="3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14" xfId="4" applyBorder="1" applyAlignment="1" applyProtection="1">
      <alignment horizontal="center"/>
      <protection locked="0"/>
    </xf>
    <xf numFmtId="0" fontId="34" fillId="0" borderId="0" xfId="4" applyFont="1"/>
    <xf numFmtId="0" fontId="11" fillId="0" borderId="0" xfId="0" applyFont="1" applyAlignment="1">
      <alignment horizontal="center" vertical="center"/>
    </xf>
    <xf numFmtId="0" fontId="13" fillId="0" borderId="14" xfId="4" applyFont="1" applyBorder="1" applyAlignment="1">
      <alignment horizontal="center"/>
    </xf>
    <xf numFmtId="0" fontId="43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0" fillId="0" borderId="18" xfId="0" applyBorder="1"/>
    <xf numFmtId="0" fontId="5" fillId="0" borderId="0" xfId="0" applyFont="1"/>
    <xf numFmtId="0" fontId="43" fillId="0" borderId="0" xfId="4" applyFont="1"/>
    <xf numFmtId="0" fontId="11" fillId="0" borderId="36" xfId="0" applyFont="1" applyBorder="1"/>
    <xf numFmtId="168" fontId="41" fillId="0" borderId="0" xfId="0" applyNumberFormat="1" applyFont="1"/>
    <xf numFmtId="164" fontId="0" fillId="3" borderId="0" xfId="0" applyNumberFormat="1" applyFill="1"/>
    <xf numFmtId="168" fontId="41" fillId="0" borderId="0" xfId="0" applyNumberFormat="1" applyFont="1" applyAlignment="1">
      <alignment horizontal="center"/>
    </xf>
    <xf numFmtId="0" fontId="13" fillId="9" borderId="14" xfId="4" applyFont="1" applyFill="1" applyBorder="1" applyAlignment="1">
      <alignment horizontal="center"/>
    </xf>
    <xf numFmtId="0" fontId="19" fillId="0" borderId="0" xfId="4" applyFont="1" applyAlignment="1" applyProtection="1">
      <alignment horizontal="center"/>
      <protection locked="0"/>
    </xf>
    <xf numFmtId="0" fontId="13" fillId="0" borderId="0" xfId="4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164" fontId="0" fillId="0" borderId="0" xfId="0" applyNumberFormat="1"/>
    <xf numFmtId="44" fontId="41" fillId="0" borderId="0" xfId="4" applyNumberFormat="1" applyFont="1" applyAlignment="1" applyProtection="1">
      <alignment horizontal="center"/>
      <protection locked="0"/>
    </xf>
    <xf numFmtId="44" fontId="41" fillId="0" borderId="18" xfId="4" applyNumberFormat="1" applyFont="1" applyBorder="1" applyAlignment="1" applyProtection="1">
      <alignment horizontal="center"/>
      <protection locked="0"/>
    </xf>
    <xf numFmtId="0" fontId="35" fillId="4" borderId="14" xfId="0" applyFont="1" applyFill="1" applyBorder="1" applyAlignment="1">
      <alignment horizontal="left"/>
    </xf>
    <xf numFmtId="0" fontId="44" fillId="0" borderId="0" xfId="4" applyFont="1" applyProtection="1">
      <protection locked="0"/>
    </xf>
    <xf numFmtId="0" fontId="44" fillId="0" borderId="18" xfId="0" applyFont="1" applyBorder="1" applyAlignment="1">
      <alignment horizontal="center"/>
    </xf>
    <xf numFmtId="0" fontId="7" fillId="0" borderId="46" xfId="4" applyFont="1" applyBorder="1" applyAlignment="1">
      <alignment horizontal="center"/>
    </xf>
    <xf numFmtId="165" fontId="9" fillId="0" borderId="52" xfId="4" applyNumberFormat="1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 wrapText="1"/>
    </xf>
    <xf numFmtId="0" fontId="48" fillId="0" borderId="55" xfId="0" applyFont="1" applyBorder="1"/>
    <xf numFmtId="44" fontId="2" fillId="0" borderId="56" xfId="1" applyFont="1" applyBorder="1" applyAlignment="1">
      <alignment horizontal="center" vertical="center"/>
    </xf>
    <xf numFmtId="0" fontId="49" fillId="0" borderId="57" xfId="0" applyFont="1" applyBorder="1" applyAlignment="1">
      <alignment horizontal="left" vertical="center"/>
    </xf>
    <xf numFmtId="44" fontId="56" fillId="0" borderId="56" xfId="1" applyFont="1" applyBorder="1" applyAlignment="1">
      <alignment horizontal="center" vertical="center"/>
    </xf>
    <xf numFmtId="0" fontId="49" fillId="0" borderId="58" xfId="0" applyFont="1" applyBorder="1" applyAlignment="1">
      <alignment horizontal="left" vertical="center"/>
    </xf>
    <xf numFmtId="0" fontId="61" fillId="0" borderId="0" xfId="0" applyFont="1" applyAlignment="1">
      <alignment horizontal="center" vertical="center" wrapText="1"/>
    </xf>
    <xf numFmtId="0" fontId="28" fillId="0" borderId="59" xfId="0" applyFont="1" applyBorder="1" applyAlignment="1">
      <alignment horizontal="left" vertical="center"/>
    </xf>
    <xf numFmtId="44" fontId="5" fillId="0" borderId="60" xfId="1" applyFont="1" applyBorder="1" applyAlignment="1">
      <alignment horizontal="center" vertical="center"/>
    </xf>
    <xf numFmtId="0" fontId="48" fillId="0" borderId="61" xfId="0" applyFont="1" applyBorder="1"/>
    <xf numFmtId="44" fontId="5" fillId="0" borderId="62" xfId="1" applyFont="1" applyBorder="1" applyAlignment="1">
      <alignment horizontal="center" vertical="center"/>
    </xf>
    <xf numFmtId="0" fontId="50" fillId="0" borderId="58" xfId="0" applyFont="1" applyBorder="1" applyAlignment="1">
      <alignment horizontal="left" vertical="center"/>
    </xf>
    <xf numFmtId="0" fontId="19" fillId="0" borderId="59" xfId="4" applyFont="1" applyBorder="1" applyAlignment="1" applyProtection="1">
      <alignment horizontal="center"/>
      <protection locked="0"/>
    </xf>
    <xf numFmtId="165" fontId="5" fillId="0" borderId="65" xfId="4" applyNumberFormat="1" applyFont="1" applyBorder="1" applyAlignment="1" applyProtection="1">
      <alignment horizontal="center"/>
      <protection locked="0"/>
    </xf>
    <xf numFmtId="44" fontId="5" fillId="0" borderId="66" xfId="1" applyFont="1" applyBorder="1" applyAlignment="1">
      <alignment horizontal="center" vertical="center"/>
    </xf>
    <xf numFmtId="44" fontId="56" fillId="0" borderId="67" xfId="1" applyFont="1" applyBorder="1" applyAlignment="1">
      <alignment horizontal="center" vertical="center"/>
    </xf>
    <xf numFmtId="0" fontId="49" fillId="11" borderId="58" xfId="0" applyFont="1" applyFill="1" applyBorder="1" applyAlignment="1">
      <alignment horizontal="left" vertical="center"/>
    </xf>
    <xf numFmtId="44" fontId="31" fillId="11" borderId="64" xfId="1" applyFont="1" applyFill="1" applyBorder="1" applyAlignment="1">
      <alignment horizontal="center" vertical="center"/>
    </xf>
    <xf numFmtId="0" fontId="7" fillId="0" borderId="59" xfId="4" applyFont="1" applyBorder="1" applyAlignment="1">
      <alignment horizontal="center"/>
    </xf>
    <xf numFmtId="44" fontId="1" fillId="0" borderId="65" xfId="1" applyFont="1" applyBorder="1" applyAlignment="1">
      <alignment vertical="center" wrapText="1"/>
    </xf>
    <xf numFmtId="0" fontId="7" fillId="0" borderId="14" xfId="4" applyFont="1" applyBorder="1" applyAlignment="1">
      <alignment horizontal="center"/>
    </xf>
    <xf numFmtId="0" fontId="15" fillId="0" borderId="0" xfId="4" applyFont="1" applyAlignment="1">
      <alignment horizontal="left" vertical="center"/>
    </xf>
    <xf numFmtId="3" fontId="13" fillId="0" borderId="0" xfId="4" applyNumberFormat="1" applyFont="1" applyAlignment="1">
      <alignment horizontal="center" vertical="center"/>
    </xf>
    <xf numFmtId="3" fontId="11" fillId="0" borderId="0" xfId="4" applyNumberFormat="1" applyProtection="1">
      <protection locked="0"/>
    </xf>
    <xf numFmtId="0" fontId="4" fillId="0" borderId="0" xfId="4" applyFont="1" applyAlignment="1">
      <alignment horizontal="center"/>
    </xf>
    <xf numFmtId="37" fontId="22" fillId="0" borderId="0" xfId="0" applyNumberFormat="1" applyFont="1"/>
    <xf numFmtId="44" fontId="1" fillId="0" borderId="18" xfId="1" applyFont="1" applyBorder="1" applyAlignment="1">
      <alignment vertical="center" wrapText="1"/>
    </xf>
    <xf numFmtId="1" fontId="6" fillId="0" borderId="0" xfId="4" applyNumberFormat="1" applyFont="1" applyAlignment="1">
      <alignment horizontal="center" vertical="center"/>
    </xf>
    <xf numFmtId="43" fontId="4" fillId="0" borderId="0" xfId="4" applyNumberFormat="1" applyFont="1" applyAlignment="1">
      <alignment horizontal="center"/>
    </xf>
    <xf numFmtId="0" fontId="7" fillId="0" borderId="15" xfId="4" applyFont="1" applyBorder="1" applyAlignment="1">
      <alignment horizontal="center"/>
    </xf>
    <xf numFmtId="0" fontId="15" fillId="0" borderId="5" xfId="4" applyFont="1" applyBorder="1" applyAlignment="1">
      <alignment horizontal="left" vertical="center"/>
    </xf>
    <xf numFmtId="3" fontId="13" fillId="0" borderId="5" xfId="4" applyNumberFormat="1" applyFont="1" applyBorder="1" applyAlignment="1">
      <alignment horizontal="center" vertical="center"/>
    </xf>
    <xf numFmtId="3" fontId="11" fillId="0" borderId="5" xfId="4" applyNumberFormat="1" applyBorder="1" applyProtection="1">
      <protection locked="0"/>
    </xf>
    <xf numFmtId="0" fontId="4" fillId="0" borderId="5" xfId="4" applyFont="1" applyBorder="1" applyAlignment="1">
      <alignment horizontal="center"/>
    </xf>
    <xf numFmtId="43" fontId="21" fillId="0" borderId="5" xfId="4" applyNumberFormat="1" applyFont="1" applyBorder="1" applyAlignment="1">
      <alignment horizontal="center"/>
    </xf>
    <xf numFmtId="37" fontId="22" fillId="0" borderId="5" xfId="0" applyNumberFormat="1" applyFont="1" applyBorder="1"/>
    <xf numFmtId="44" fontId="1" fillId="0" borderId="36" xfId="1" applyFont="1" applyBorder="1" applyAlignment="1">
      <alignment vertical="center" wrapText="1"/>
    </xf>
    <xf numFmtId="0" fontId="22" fillId="0" borderId="0" xfId="2" applyFont="1" applyBorder="1" applyAlignment="1">
      <alignment vertical="center"/>
      <protection locked="0"/>
    </xf>
    <xf numFmtId="41" fontId="63" fillId="0" borderId="9" xfId="0" applyNumberFormat="1" applyFont="1" applyBorder="1" applyAlignment="1">
      <alignment vertical="center"/>
    </xf>
    <xf numFmtId="41" fontId="63" fillId="0" borderId="9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71" fillId="0" borderId="10" xfId="0" applyFont="1" applyBorder="1" applyAlignment="1">
      <alignment horizontal="center" wrapText="1"/>
    </xf>
    <xf numFmtId="0" fontId="71" fillId="0" borderId="9" xfId="0" applyFont="1" applyBorder="1" applyAlignment="1">
      <alignment horizontal="center" wrapText="1"/>
    </xf>
    <xf numFmtId="0" fontId="7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1" fontId="71" fillId="0" borderId="9" xfId="0" applyNumberFormat="1" applyFont="1" applyBorder="1" applyAlignment="1">
      <alignment horizontal="center" wrapText="1"/>
    </xf>
    <xf numFmtId="0" fontId="71" fillId="0" borderId="12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0" fillId="8" borderId="9" xfId="0" applyFont="1" applyFill="1" applyBorder="1" applyAlignment="1">
      <alignment horizontal="right" wrapText="1"/>
    </xf>
    <xf numFmtId="2" fontId="0" fillId="0" borderId="9" xfId="0" applyNumberFormat="1" applyBorder="1" applyAlignment="1">
      <alignment horizontal="right" wrapText="1"/>
    </xf>
    <xf numFmtId="1" fontId="39" fillId="8" borderId="9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" fontId="31" fillId="8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Border="1" applyAlignment="1">
      <alignment horizontal="center" vertical="center" wrapText="1"/>
    </xf>
    <xf numFmtId="167" fontId="67" fillId="0" borderId="9" xfId="0" applyNumberFormat="1" applyFont="1" applyBorder="1" applyAlignment="1">
      <alignment horizontal="center" vertical="center" wrapText="1"/>
    </xf>
    <xf numFmtId="2" fontId="69" fillId="0" borderId="9" xfId="0" applyNumberFormat="1" applyFont="1" applyBorder="1" applyAlignment="1">
      <alignment horizontal="center" vertical="center" wrapText="1"/>
    </xf>
    <xf numFmtId="41" fontId="31" fillId="0" borderId="9" xfId="0" applyNumberFormat="1" applyFont="1" applyBorder="1" applyAlignment="1">
      <alignment vertical="center"/>
    </xf>
    <xf numFmtId="41" fontId="6" fillId="7" borderId="12" xfId="0" applyNumberFormat="1" applyFont="1" applyFill="1" applyBorder="1" applyAlignment="1">
      <alignment vertical="center"/>
    </xf>
    <xf numFmtId="167" fontId="67" fillId="0" borderId="9" xfId="0" applyNumberFormat="1" applyFont="1" applyBorder="1" applyAlignment="1">
      <alignment horizontal="center" vertical="center"/>
    </xf>
    <xf numFmtId="0" fontId="69" fillId="0" borderId="9" xfId="0" applyFont="1" applyBorder="1" applyAlignment="1">
      <alignment horizontal="center" vertical="center"/>
    </xf>
    <xf numFmtId="166" fontId="66" fillId="5" borderId="9" xfId="0" applyNumberFormat="1" applyFont="1" applyFill="1" applyBorder="1" applyAlignment="1">
      <alignment horizontal="center" vertical="center"/>
    </xf>
    <xf numFmtId="167" fontId="67" fillId="5" borderId="9" xfId="0" applyNumberFormat="1" applyFont="1" applyFill="1" applyBorder="1" applyAlignment="1">
      <alignment horizontal="center" vertical="center"/>
    </xf>
    <xf numFmtId="0" fontId="69" fillId="5" borderId="9" xfId="0" applyFont="1" applyFill="1" applyBorder="1" applyAlignment="1">
      <alignment horizontal="center" vertical="center"/>
    </xf>
    <xf numFmtId="166" fontId="66" fillId="6" borderId="9" xfId="0" applyNumberFormat="1" applyFont="1" applyFill="1" applyBorder="1" applyAlignment="1">
      <alignment horizontal="center" vertical="center"/>
    </xf>
    <xf numFmtId="167" fontId="67" fillId="6" borderId="9" xfId="0" applyNumberFormat="1" applyFont="1" applyFill="1" applyBorder="1" applyAlignment="1">
      <alignment horizontal="center" vertical="center"/>
    </xf>
    <xf numFmtId="0" fontId="69" fillId="6" borderId="9" xfId="0" applyFont="1" applyFill="1" applyBorder="1" applyAlignment="1">
      <alignment horizontal="center" vertical="center"/>
    </xf>
    <xf numFmtId="167" fontId="66" fillId="0" borderId="9" xfId="0" applyNumberFormat="1" applyFont="1" applyBorder="1" applyAlignment="1">
      <alignment horizontal="center" vertical="center"/>
    </xf>
    <xf numFmtId="2" fontId="66" fillId="0" borderId="9" xfId="0" applyNumberFormat="1" applyFont="1" applyBorder="1" applyAlignment="1">
      <alignment horizontal="center" vertical="center"/>
    </xf>
    <xf numFmtId="0" fontId="10" fillId="7" borderId="10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wrapText="1"/>
    </xf>
    <xf numFmtId="41" fontId="32" fillId="0" borderId="9" xfId="0" applyNumberFormat="1" applyFont="1" applyBorder="1" applyAlignment="1">
      <alignment horizontal="center" vertical="center"/>
    </xf>
    <xf numFmtId="0" fontId="6" fillId="9" borderId="9" xfId="0" applyFont="1" applyFill="1" applyBorder="1" applyAlignment="1">
      <alignment horizontal="right" wrapText="1"/>
    </xf>
    <xf numFmtId="0" fontId="19" fillId="0" borderId="10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2" fillId="9" borderId="69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right" wrapText="1"/>
    </xf>
    <xf numFmtId="0" fontId="19" fillId="0" borderId="12" xfId="0" applyFont="1" applyBorder="1" applyAlignment="1">
      <alignment vertical="center"/>
    </xf>
    <xf numFmtId="0" fontId="22" fillId="0" borderId="23" xfId="0" applyFont="1" applyBorder="1" applyProtection="1">
      <protection locked="0"/>
    </xf>
    <xf numFmtId="0" fontId="22" fillId="0" borderId="23" xfId="4" applyFont="1" applyBorder="1" applyProtection="1">
      <protection locked="0"/>
    </xf>
    <xf numFmtId="0" fontId="36" fillId="0" borderId="23" xfId="2" applyFont="1" applyBorder="1" applyAlignment="1">
      <protection locked="0"/>
    </xf>
    <xf numFmtId="0" fontId="22" fillId="0" borderId="23" xfId="2" applyFont="1" applyBorder="1" applyAlignment="1">
      <alignment vertical="center"/>
      <protection locked="0"/>
    </xf>
    <xf numFmtId="0" fontId="19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7" fillId="0" borderId="68" xfId="2" applyFont="1" applyBorder="1" applyAlignment="1" applyProtection="1">
      <alignment vertical="center"/>
    </xf>
    <xf numFmtId="44" fontId="4" fillId="9" borderId="25" xfId="0" applyNumberFormat="1" applyFont="1" applyFill="1" applyBorder="1" applyAlignment="1">
      <alignment horizontal="center" vertical="center"/>
    </xf>
    <xf numFmtId="44" fontId="4" fillId="9" borderId="52" xfId="0" applyNumberFormat="1" applyFont="1" applyFill="1" applyBorder="1" applyAlignment="1">
      <alignment vertical="center"/>
    </xf>
    <xf numFmtId="0" fontId="0" fillId="0" borderId="13" xfId="4" applyFont="1" applyBorder="1"/>
    <xf numFmtId="0" fontId="0" fillId="0" borderId="31" xfId="4" applyFont="1" applyBorder="1"/>
    <xf numFmtId="0" fontId="0" fillId="0" borderId="14" xfId="4" applyFont="1" applyBorder="1"/>
    <xf numFmtId="0" fontId="0" fillId="0" borderId="0" xfId="4" applyFont="1"/>
    <xf numFmtId="0" fontId="0" fillId="0" borderId="23" xfId="4" applyFont="1" applyBorder="1" applyAlignment="1" applyProtection="1">
      <alignment horizontal="center"/>
      <protection locked="0"/>
    </xf>
    <xf numFmtId="0" fontId="0" fillId="0" borderId="37" xfId="4" applyFont="1" applyBorder="1" applyAlignment="1" applyProtection="1">
      <alignment horizontal="center"/>
      <protection locked="0"/>
    </xf>
    <xf numFmtId="0" fontId="52" fillId="0" borderId="8" xfId="0" applyFont="1" applyBorder="1" applyAlignment="1">
      <alignment horizontal="left" vertical="center" wrapText="1"/>
    </xf>
    <xf numFmtId="0" fontId="52" fillId="0" borderId="11" xfId="0" applyFont="1" applyBorder="1" applyAlignment="1">
      <alignment horizontal="left" vertical="center" wrapText="1"/>
    </xf>
    <xf numFmtId="0" fontId="52" fillId="0" borderId="72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7" fillId="0" borderId="14" xfId="4" applyFont="1" applyBorder="1" applyAlignment="1">
      <alignment horizontal="center"/>
    </xf>
    <xf numFmtId="0" fontId="57" fillId="0" borderId="0" xfId="4" applyFont="1" applyAlignment="1">
      <alignment horizontal="center"/>
    </xf>
    <xf numFmtId="3" fontId="55" fillId="4" borderId="33" xfId="4" applyNumberFormat="1" applyFont="1" applyFill="1" applyBorder="1" applyAlignment="1" applyProtection="1">
      <alignment horizontal="center" vertical="center"/>
      <protection locked="0"/>
    </xf>
    <xf numFmtId="3" fontId="55" fillId="4" borderId="34" xfId="4" applyNumberFormat="1" applyFont="1" applyFill="1" applyBorder="1" applyAlignment="1" applyProtection="1">
      <alignment horizontal="center" vertical="center"/>
      <protection locked="0"/>
    </xf>
    <xf numFmtId="3" fontId="55" fillId="4" borderId="35" xfId="4" applyNumberFormat="1" applyFont="1" applyFill="1" applyBorder="1" applyAlignment="1" applyProtection="1">
      <alignment horizontal="center" vertical="center"/>
      <protection locked="0"/>
    </xf>
    <xf numFmtId="41" fontId="40" fillId="0" borderId="39" xfId="4" applyNumberFormat="1" applyFont="1" applyBorder="1" applyAlignment="1" applyProtection="1">
      <alignment horizontal="center"/>
      <protection locked="0"/>
    </xf>
    <xf numFmtId="41" fontId="40" fillId="0" borderId="48" xfId="4" applyNumberFormat="1" applyFont="1" applyBorder="1" applyAlignment="1" applyProtection="1">
      <alignment horizontal="center"/>
      <protection locked="0"/>
    </xf>
    <xf numFmtId="0" fontId="24" fillId="0" borderId="3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8" xfId="0" applyFont="1" applyBorder="1" applyAlignment="1">
      <alignment horizontal="center" vertical="center"/>
    </xf>
    <xf numFmtId="0" fontId="64" fillId="0" borderId="42" xfId="0" applyFont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0" fontId="64" fillId="0" borderId="40" xfId="0" applyFont="1" applyBorder="1" applyAlignment="1">
      <alignment horizontal="center" vertical="center"/>
    </xf>
    <xf numFmtId="0" fontId="34" fillId="11" borderId="41" xfId="4" applyFont="1" applyFill="1" applyBorder="1" applyAlignment="1">
      <alignment horizontal="center"/>
    </xf>
    <xf numFmtId="0" fontId="34" fillId="11" borderId="30" xfId="4" applyFont="1" applyFill="1" applyBorder="1" applyAlignment="1">
      <alignment horizontal="center"/>
    </xf>
    <xf numFmtId="0" fontId="34" fillId="11" borderId="37" xfId="4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9" fontId="4" fillId="0" borderId="4" xfId="0" applyNumberFormat="1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1" fontId="32" fillId="0" borderId="5" xfId="4" applyNumberFormat="1" applyFont="1" applyBorder="1" applyAlignment="1">
      <alignment horizontal="center" vertical="center"/>
    </xf>
    <xf numFmtId="0" fontId="53" fillId="0" borderId="4" xfId="4" applyFont="1" applyBorder="1" applyAlignment="1" applyProtection="1">
      <alignment horizontal="left" wrapText="1"/>
      <protection locked="0"/>
    </xf>
    <xf numFmtId="0" fontId="54" fillId="0" borderId="58" xfId="4" applyFont="1" applyBorder="1" applyAlignment="1" applyProtection="1">
      <alignment horizontal="left" vertical="center" wrapText="1"/>
      <protection locked="0"/>
    </xf>
    <xf numFmtId="0" fontId="54" fillId="0" borderId="16" xfId="4" applyFont="1" applyBorder="1" applyAlignment="1" applyProtection="1">
      <alignment horizontal="left" vertical="center" wrapText="1"/>
      <protection locked="0"/>
    </xf>
    <xf numFmtId="0" fontId="54" fillId="0" borderId="64" xfId="4" applyFont="1" applyBorder="1" applyAlignment="1" applyProtection="1">
      <alignment horizontal="left" vertical="center" wrapText="1"/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4" fillId="0" borderId="4" xfId="4" applyFont="1" applyBorder="1" applyAlignment="1">
      <alignment horizontal="center"/>
    </xf>
    <xf numFmtId="0" fontId="52" fillId="0" borderId="63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41" fontId="40" fillId="0" borderId="44" xfId="4" applyNumberFormat="1" applyFont="1" applyBorder="1" applyAlignment="1" applyProtection="1">
      <alignment horizontal="center"/>
      <protection locked="0"/>
    </xf>
    <xf numFmtId="41" fontId="40" fillId="0" borderId="49" xfId="4" applyNumberFormat="1" applyFont="1" applyBorder="1" applyAlignment="1" applyProtection="1">
      <alignment horizontal="center"/>
      <protection locked="0"/>
    </xf>
    <xf numFmtId="41" fontId="51" fillId="0" borderId="32" xfId="4" applyNumberFormat="1" applyFont="1" applyBorder="1" applyAlignment="1" applyProtection="1">
      <alignment horizontal="center"/>
      <protection locked="0"/>
    </xf>
    <xf numFmtId="41" fontId="51" fillId="0" borderId="50" xfId="4" applyNumberFormat="1" applyFont="1" applyBorder="1" applyAlignment="1" applyProtection="1">
      <alignment horizontal="center"/>
      <protection locked="0"/>
    </xf>
    <xf numFmtId="168" fontId="21" fillId="9" borderId="32" xfId="0" applyNumberFormat="1" applyFont="1" applyFill="1" applyBorder="1" applyAlignment="1">
      <alignment horizontal="center"/>
    </xf>
    <xf numFmtId="168" fontId="21" fillId="9" borderId="50" xfId="0" applyNumberFormat="1" applyFont="1" applyFill="1" applyBorder="1" applyAlignment="1">
      <alignment horizontal="center"/>
    </xf>
    <xf numFmtId="44" fontId="58" fillId="0" borderId="45" xfId="4" applyNumberFormat="1" applyFont="1" applyBorder="1" applyAlignment="1" applyProtection="1">
      <alignment horizontal="center"/>
      <protection locked="0"/>
    </xf>
    <xf numFmtId="44" fontId="58" fillId="0" borderId="51" xfId="4" applyNumberFormat="1" applyFont="1" applyBorder="1" applyAlignment="1" applyProtection="1">
      <alignment horizontal="center"/>
      <protection locked="0"/>
    </xf>
    <xf numFmtId="14" fontId="19" fillId="0" borderId="20" xfId="0" applyNumberFormat="1" applyFont="1" applyBorder="1" applyAlignment="1">
      <alignment horizontal="center"/>
    </xf>
    <xf numFmtId="14" fontId="19" fillId="0" borderId="43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41" fontId="63" fillId="0" borderId="9" xfId="0" applyNumberFormat="1" applyFont="1" applyBorder="1" applyAlignment="1">
      <alignment horizontal="center" vertical="center"/>
    </xf>
    <xf numFmtId="0" fontId="39" fillId="8" borderId="9" xfId="0" applyFont="1" applyFill="1" applyBorder="1" applyAlignment="1">
      <alignment horizontal="center" wrapText="1"/>
    </xf>
    <xf numFmtId="1" fontId="39" fillId="8" borderId="9" xfId="0" applyNumberFormat="1" applyFont="1" applyFill="1" applyBorder="1" applyAlignment="1">
      <alignment horizontal="center" wrapText="1"/>
    </xf>
    <xf numFmtId="1" fontId="31" fillId="8" borderId="9" xfId="0" applyNumberFormat="1" applyFont="1" applyFill="1" applyBorder="1" applyAlignment="1">
      <alignment horizontal="center" wrapText="1"/>
    </xf>
    <xf numFmtId="41" fontId="32" fillId="0" borderId="9" xfId="0" applyNumberFormat="1" applyFont="1" applyBorder="1" applyAlignment="1">
      <alignment horizontal="center" vertical="center"/>
    </xf>
    <xf numFmtId="44" fontId="4" fillId="9" borderId="25" xfId="0" applyNumberFormat="1" applyFont="1" applyFill="1" applyBorder="1" applyAlignment="1">
      <alignment horizontal="center" vertical="center"/>
    </xf>
    <xf numFmtId="44" fontId="4" fillId="9" borderId="9" xfId="0" applyNumberFormat="1" applyFont="1" applyFill="1" applyBorder="1" applyAlignment="1">
      <alignment horizontal="center" vertical="center"/>
    </xf>
    <xf numFmtId="0" fontId="71" fillId="0" borderId="9" xfId="0" applyFont="1" applyBorder="1" applyAlignment="1">
      <alignment horizontal="center" wrapText="1"/>
    </xf>
    <xf numFmtId="0" fontId="31" fillId="8" borderId="9" xfId="0" applyFont="1" applyFill="1" applyBorder="1" applyAlignment="1">
      <alignment horizontal="center" wrapText="1"/>
    </xf>
    <xf numFmtId="1" fontId="71" fillId="0" borderId="9" xfId="0" applyNumberFormat="1" applyFont="1" applyBorder="1" applyAlignment="1">
      <alignment horizontal="center" wrapText="1"/>
    </xf>
    <xf numFmtId="0" fontId="21" fillId="0" borderId="4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73" fillId="0" borderId="10" xfId="0" applyFont="1" applyBorder="1" applyAlignment="1">
      <alignment horizontal="center"/>
    </xf>
    <xf numFmtId="0" fontId="73" fillId="0" borderId="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9" fillId="2" borderId="21" xfId="0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/>
    </xf>
    <xf numFmtId="0" fontId="22" fillId="0" borderId="0" xfId="2" applyFont="1" applyBorder="1" applyAlignment="1">
      <alignment horizontal="center" vertical="center"/>
      <protection locked="0"/>
    </xf>
    <xf numFmtId="0" fontId="13" fillId="2" borderId="20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9" fillId="11" borderId="9" xfId="0" applyFont="1" applyFill="1" applyBorder="1" applyAlignment="1">
      <alignment horizontal="center"/>
    </xf>
    <xf numFmtId="0" fontId="19" fillId="11" borderId="12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 wrapText="1"/>
    </xf>
    <xf numFmtId="0" fontId="17" fillId="11" borderId="46" xfId="0" applyFont="1" applyFill="1" applyBorder="1" applyAlignment="1">
      <alignment horizontal="center"/>
    </xf>
    <xf numFmtId="0" fontId="17" fillId="11" borderId="47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17" fillId="11" borderId="18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0" fillId="11" borderId="69" xfId="0" applyFill="1" applyBorder="1" applyAlignment="1">
      <alignment horizontal="center"/>
    </xf>
    <xf numFmtId="0" fontId="0" fillId="11" borderId="70" xfId="0" applyFill="1" applyBorder="1" applyAlignment="1">
      <alignment horizontal="center"/>
    </xf>
    <xf numFmtId="0" fontId="0" fillId="11" borderId="71" xfId="0" applyFill="1" applyBorder="1" applyAlignment="1">
      <alignment horizontal="center"/>
    </xf>
    <xf numFmtId="0" fontId="22" fillId="0" borderId="21" xfId="0" applyFont="1" applyBorder="1" applyAlignment="1" applyProtection="1">
      <alignment horizontal="center"/>
      <protection locked="0"/>
    </xf>
    <xf numFmtId="0" fontId="22" fillId="0" borderId="40" xfId="0" applyFont="1" applyBorder="1" applyAlignment="1" applyProtection="1">
      <alignment horizontal="center"/>
      <protection locked="0"/>
    </xf>
    <xf numFmtId="0" fontId="22" fillId="0" borderId="9" xfId="4" applyFont="1" applyBorder="1" applyAlignment="1" applyProtection="1">
      <alignment horizontal="center"/>
      <protection locked="0"/>
    </xf>
    <xf numFmtId="0" fontId="22" fillId="0" borderId="12" xfId="4" applyFont="1" applyBorder="1" applyAlignment="1" applyProtection="1">
      <alignment horizontal="center"/>
      <protection locked="0"/>
    </xf>
    <xf numFmtId="0" fontId="74" fillId="0" borderId="9" xfId="2" applyFont="1" applyBorder="1" applyAlignment="1">
      <alignment horizontal="center"/>
      <protection locked="0"/>
    </xf>
    <xf numFmtId="0" fontId="74" fillId="0" borderId="12" xfId="2" applyFont="1" applyBorder="1" applyAlignment="1">
      <alignment horizontal="center"/>
      <protection locked="0"/>
    </xf>
    <xf numFmtId="0" fontId="22" fillId="0" borderId="9" xfId="2" applyFont="1" applyBorder="1" applyAlignment="1">
      <alignment horizontal="center" vertical="center"/>
      <protection locked="0"/>
    </xf>
    <xf numFmtId="0" fontId="22" fillId="0" borderId="12" xfId="2" applyFont="1" applyBorder="1" applyAlignment="1">
      <alignment horizontal="center" vertical="center"/>
      <protection locked="0"/>
    </xf>
    <xf numFmtId="0" fontId="74" fillId="0" borderId="10" xfId="2" applyFont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6" fillId="0" borderId="19" xfId="2" applyFont="1" applyBorder="1" applyAlignment="1" applyProtection="1">
      <alignment horizontal="center" vertical="center"/>
    </xf>
    <xf numFmtId="0" fontId="56" fillId="0" borderId="20" xfId="2" applyFont="1" applyBorder="1" applyAlignment="1" applyProtection="1">
      <alignment horizontal="center" vertical="center"/>
    </xf>
    <xf numFmtId="0" fontId="56" fillId="0" borderId="43" xfId="2" applyFont="1" applyBorder="1" applyAlignment="1" applyProtection="1">
      <alignment horizontal="center" vertical="center"/>
    </xf>
    <xf numFmtId="0" fontId="8" fillId="2" borderId="42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</cellXfs>
  <cellStyles count="5">
    <cellStyle name="Currency 2" xfId="1" xr:uid="{23F6BF01-D18E-4D18-996E-B0D867F9C5C2}"/>
    <cellStyle name="Hyperlink" xfId="2" builtinId="8"/>
    <cellStyle name="Hyperlink 2" xfId="3" xr:uid="{64A997E5-466A-4047-83A4-6E85AB26F986}"/>
    <cellStyle name="Normal" xfId="0" builtinId="0"/>
    <cellStyle name="Normal 2" xfId="4" xr:uid="{0CA05B70-827B-476D-9190-B656B64C8F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726908</xdr:colOff>
      <xdr:row>45</xdr:row>
      <xdr:rowOff>150395</xdr:rowOff>
    </xdr:from>
    <xdr:to>
      <xdr:col>1</xdr:col>
      <xdr:colOff>1228223</xdr:colOff>
      <xdr:row>45</xdr:row>
      <xdr:rowOff>476250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66BAA-0E0E-2B2E-7EA1-7831705B3ADF}"/>
            </a:ext>
          </a:extLst>
        </xdr:cNvPr>
        <xdr:cNvSpPr txBox="1"/>
      </xdr:nvSpPr>
      <xdr:spPr>
        <a:xfrm>
          <a:off x="1779671" y="10941217"/>
          <a:ext cx="501315" cy="325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1</xdr:col>
      <xdr:colOff>3584408</xdr:colOff>
      <xdr:row>45</xdr:row>
      <xdr:rowOff>62664</xdr:rowOff>
    </xdr:from>
    <xdr:to>
      <xdr:col>2</xdr:col>
      <xdr:colOff>25066</xdr:colOff>
      <xdr:row>45</xdr:row>
      <xdr:rowOff>476251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89054D-5610-8163-E566-C304B842D625}"/>
            </a:ext>
          </a:extLst>
        </xdr:cNvPr>
        <xdr:cNvSpPr txBox="1"/>
      </xdr:nvSpPr>
      <xdr:spPr>
        <a:xfrm>
          <a:off x="4637171" y="17132467"/>
          <a:ext cx="1027698" cy="413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/>
        </a:p>
      </xdr:txBody>
    </xdr:sp>
    <xdr:clientData/>
  </xdr:twoCellAnchor>
  <xdr:twoCellAnchor>
    <xdr:from>
      <xdr:col>4</xdr:col>
      <xdr:colOff>701841</xdr:colOff>
      <xdr:row>45</xdr:row>
      <xdr:rowOff>100263</xdr:rowOff>
    </xdr:from>
    <xdr:to>
      <xdr:col>6</xdr:col>
      <xdr:colOff>62664</xdr:colOff>
      <xdr:row>45</xdr:row>
      <xdr:rowOff>438652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3CE0E9E-FEAA-E1D0-564E-33CBAE17A122}"/>
            </a:ext>
          </a:extLst>
        </xdr:cNvPr>
        <xdr:cNvSpPr txBox="1"/>
      </xdr:nvSpPr>
      <xdr:spPr>
        <a:xfrm flipH="1">
          <a:off x="8108782" y="17170066"/>
          <a:ext cx="1052764" cy="338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8</xdr:col>
      <xdr:colOff>864770</xdr:colOff>
      <xdr:row>45</xdr:row>
      <xdr:rowOff>75197</xdr:rowOff>
    </xdr:from>
    <xdr:to>
      <xdr:col>9</xdr:col>
      <xdr:colOff>651710</xdr:colOff>
      <xdr:row>45</xdr:row>
      <xdr:rowOff>438651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EA91A0-49B5-CB26-4B99-B8F643644BFC}"/>
            </a:ext>
          </a:extLst>
        </xdr:cNvPr>
        <xdr:cNvSpPr txBox="1"/>
      </xdr:nvSpPr>
      <xdr:spPr>
        <a:xfrm>
          <a:off x="12169441" y="17145000"/>
          <a:ext cx="1015164" cy="363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11</xdr:col>
      <xdr:colOff>363455</xdr:colOff>
      <xdr:row>45</xdr:row>
      <xdr:rowOff>112797</xdr:rowOff>
    </xdr:from>
    <xdr:to>
      <xdr:col>11</xdr:col>
      <xdr:colOff>1366086</xdr:colOff>
      <xdr:row>45</xdr:row>
      <xdr:rowOff>513850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2FD613F-F5E7-8B81-E182-01F3BA935037}"/>
            </a:ext>
          </a:extLst>
        </xdr:cNvPr>
        <xdr:cNvSpPr txBox="1"/>
      </xdr:nvSpPr>
      <xdr:spPr>
        <a:xfrm>
          <a:off x="15791448" y="17182600"/>
          <a:ext cx="1002631" cy="4010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1</xdr:col>
      <xdr:colOff>726908</xdr:colOff>
      <xdr:row>47</xdr:row>
      <xdr:rowOff>150395</xdr:rowOff>
    </xdr:from>
    <xdr:to>
      <xdr:col>1</xdr:col>
      <xdr:colOff>1240757</xdr:colOff>
      <xdr:row>47</xdr:row>
      <xdr:rowOff>476250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2EC30AF-2C93-2862-9535-840A5E3E8DDA}"/>
            </a:ext>
          </a:extLst>
        </xdr:cNvPr>
        <xdr:cNvSpPr txBox="1"/>
      </xdr:nvSpPr>
      <xdr:spPr>
        <a:xfrm>
          <a:off x="1779671" y="11805987"/>
          <a:ext cx="513849" cy="325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1</xdr:col>
      <xdr:colOff>3596940</xdr:colOff>
      <xdr:row>47</xdr:row>
      <xdr:rowOff>137863</xdr:rowOff>
    </xdr:from>
    <xdr:to>
      <xdr:col>1</xdr:col>
      <xdr:colOff>4574507</xdr:colOff>
      <xdr:row>47</xdr:row>
      <xdr:rowOff>476251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9A4870E-06AA-3942-9269-B0FD04F19202}"/>
            </a:ext>
          </a:extLst>
        </xdr:cNvPr>
        <xdr:cNvSpPr txBox="1"/>
      </xdr:nvSpPr>
      <xdr:spPr>
        <a:xfrm>
          <a:off x="4649703" y="18160166"/>
          <a:ext cx="977567" cy="338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4</xdr:col>
      <xdr:colOff>701841</xdr:colOff>
      <xdr:row>47</xdr:row>
      <xdr:rowOff>75198</xdr:rowOff>
    </xdr:from>
    <xdr:to>
      <xdr:col>6</xdr:col>
      <xdr:colOff>37596</xdr:colOff>
      <xdr:row>47</xdr:row>
      <xdr:rowOff>438652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0F55437-D128-4675-D6E2-0005881156A6}"/>
            </a:ext>
          </a:extLst>
        </xdr:cNvPr>
        <xdr:cNvSpPr txBox="1"/>
      </xdr:nvSpPr>
      <xdr:spPr>
        <a:xfrm flipH="1">
          <a:off x="8108782" y="18097501"/>
          <a:ext cx="1027696" cy="363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8</xdr:col>
      <xdr:colOff>877303</xdr:colOff>
      <xdr:row>47</xdr:row>
      <xdr:rowOff>75197</xdr:rowOff>
    </xdr:from>
    <xdr:to>
      <xdr:col>9</xdr:col>
      <xdr:colOff>689309</xdr:colOff>
      <xdr:row>47</xdr:row>
      <xdr:rowOff>438651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B9E2E9B-28D3-9B22-A1B9-E0B183E0FB0E}"/>
            </a:ext>
          </a:extLst>
        </xdr:cNvPr>
        <xdr:cNvSpPr txBox="1"/>
      </xdr:nvSpPr>
      <xdr:spPr>
        <a:xfrm>
          <a:off x="12181974" y="18097500"/>
          <a:ext cx="1040230" cy="363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11</xdr:col>
      <xdr:colOff>25067</xdr:colOff>
      <xdr:row>47</xdr:row>
      <xdr:rowOff>75198</xdr:rowOff>
    </xdr:from>
    <xdr:to>
      <xdr:col>11</xdr:col>
      <xdr:colOff>1366086</xdr:colOff>
      <xdr:row>47</xdr:row>
      <xdr:rowOff>488783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600CD0E-3698-4384-1C33-09DCB44AF364}"/>
            </a:ext>
          </a:extLst>
        </xdr:cNvPr>
        <xdr:cNvSpPr txBox="1"/>
      </xdr:nvSpPr>
      <xdr:spPr>
        <a:xfrm>
          <a:off x="15453060" y="18097501"/>
          <a:ext cx="1341019" cy="413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/>
        </a:p>
      </xdr:txBody>
    </xdr:sp>
    <xdr:clientData/>
  </xdr:twoCellAnchor>
  <xdr:twoCellAnchor>
    <xdr:from>
      <xdr:col>1</xdr:col>
      <xdr:colOff>2368716</xdr:colOff>
      <xdr:row>15</xdr:row>
      <xdr:rowOff>25066</xdr:rowOff>
    </xdr:from>
    <xdr:to>
      <xdr:col>1</xdr:col>
      <xdr:colOff>3007895</xdr:colOff>
      <xdr:row>15</xdr:row>
      <xdr:rowOff>363454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B3F45E2-6451-D249-B549-CE71E0456ACA}"/>
            </a:ext>
            <a:ext uri="{147F2762-F138-4A5C-976F-8EAC2B608ADB}">
              <a16:predDERef xmlns:a16="http://schemas.microsoft.com/office/drawing/2014/main" pred="{D600CD0E-3698-4384-1C33-09DCB44AF364}"/>
            </a:ext>
          </a:extLst>
        </xdr:cNvPr>
        <xdr:cNvSpPr txBox="1"/>
      </xdr:nvSpPr>
      <xdr:spPr>
        <a:xfrm>
          <a:off x="3421479" y="5226217"/>
          <a:ext cx="639179" cy="33838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endParaRPr lang="en-US" sz="1800" b="0" i="0" u="none" strike="noStrike">
            <a:solidFill>
              <a:schemeClr val="dk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3935329</xdr:colOff>
      <xdr:row>15</xdr:row>
      <xdr:rowOff>50132</xdr:rowOff>
    </xdr:from>
    <xdr:to>
      <xdr:col>1</xdr:col>
      <xdr:colOff>4511841</xdr:colOff>
      <xdr:row>15</xdr:row>
      <xdr:rowOff>375986</xdr:rowOff>
    </xdr:to>
    <xdr:sp macro="" textlink="">
      <xdr:nvSpPr>
        <xdr:cNvPr id="8" name="TextBox 17">
          <a:extLst>
            <a:ext uri="{FF2B5EF4-FFF2-40B4-BE49-F238E27FC236}">
              <a16:creationId xmlns:a16="http://schemas.microsoft.com/office/drawing/2014/main" id="{B0568B4C-3B2F-041A-3581-7D1865A6E567}"/>
            </a:ext>
            <a:ext uri="{147F2762-F138-4A5C-976F-8EAC2B608ADB}">
              <a16:predDERef xmlns:a16="http://schemas.microsoft.com/office/drawing/2014/main" pred="{1B3F45E2-6451-D249-B549-CE71E0456ACA}"/>
            </a:ext>
          </a:extLst>
        </xdr:cNvPr>
        <xdr:cNvSpPr txBox="1"/>
      </xdr:nvSpPr>
      <xdr:spPr>
        <a:xfrm>
          <a:off x="4988092" y="5251283"/>
          <a:ext cx="576512" cy="32585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/>
        </a:p>
      </xdr:txBody>
    </xdr:sp>
    <xdr:clientData/>
  </xdr:twoCellAnchor>
  <xdr:twoCellAnchor editAs="oneCell">
    <xdr:from>
      <xdr:col>0</xdr:col>
      <xdr:colOff>152400</xdr:colOff>
      <xdr:row>0</xdr:row>
      <xdr:rowOff>104775</xdr:rowOff>
    </xdr:from>
    <xdr:to>
      <xdr:col>1</xdr:col>
      <xdr:colOff>2962275</xdr:colOff>
      <xdr:row>2</xdr:row>
      <xdr:rowOff>209550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A4B897D1-71FE-F19D-1CC7-3A5D068D9934}"/>
            </a:ext>
            <a:ext uri="{147F2762-F138-4A5C-976F-8EAC2B608ADB}">
              <a16:predDERef xmlns:a16="http://schemas.microsoft.com/office/drawing/2014/main" pred="{B0568B4C-3B2F-041A-3581-7D1865A6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38671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hn@barryfoodsales.com" TargetMode="External"/><Relationship Id="rId1" Type="http://schemas.openxmlformats.org/officeDocument/2006/relationships/hyperlink" Target="mailto:jack.crawford@goldcreekfoo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9EA3-986C-4C8E-8ECD-121D0C897D19}">
  <sheetPr>
    <pageSetUpPr fitToPage="1"/>
  </sheetPr>
  <dimension ref="A1:T914"/>
  <sheetViews>
    <sheetView tabSelected="1" zoomScale="76" zoomScaleNormal="76" workbookViewId="0">
      <selection activeCell="N3" sqref="N3"/>
    </sheetView>
  </sheetViews>
  <sheetFormatPr defaultColWidth="9.28515625" defaultRowHeight="12.75" x14ac:dyDescent="0.2"/>
  <cols>
    <col min="1" max="1" width="15.85546875" style="1" customWidth="1"/>
    <col min="2" max="2" width="68.85546875" style="1" customWidth="1"/>
    <col min="3" max="3" width="20.42578125" style="2" customWidth="1"/>
    <col min="4" max="4" width="6" style="3" customWidth="1"/>
    <col min="5" max="5" width="10.7109375" style="3" customWidth="1"/>
    <col min="6" max="6" width="14.7109375" style="1" customWidth="1"/>
    <col min="7" max="7" width="14.5703125" customWidth="1"/>
    <col min="8" max="9" width="20.7109375" style="1" customWidth="1"/>
    <col min="10" max="10" width="21.7109375" style="4" customWidth="1"/>
    <col min="11" max="11" width="19.28515625" customWidth="1"/>
    <col min="12" max="12" width="23.7109375" style="5" customWidth="1"/>
    <col min="13" max="13" width="9.28515625" style="6" customWidth="1"/>
    <col min="14" max="16384" width="9.28515625" style="6"/>
  </cols>
  <sheetData>
    <row r="1" spans="1:13" ht="44.1" customHeight="1" thickTop="1" x14ac:dyDescent="0.2">
      <c r="A1" s="292"/>
      <c r="B1" s="293"/>
      <c r="C1" s="293"/>
      <c r="D1" s="172"/>
      <c r="E1" s="172"/>
      <c r="F1" s="312" t="s">
        <v>0</v>
      </c>
      <c r="G1" s="312"/>
      <c r="H1" s="312"/>
      <c r="I1" s="312"/>
      <c r="J1" s="312"/>
      <c r="K1" s="312"/>
      <c r="L1" s="313"/>
    </row>
    <row r="2" spans="1:13" ht="44.1" customHeight="1" thickBot="1" x14ac:dyDescent="0.25">
      <c r="A2" s="294"/>
      <c r="B2" s="295"/>
      <c r="C2" s="295"/>
      <c r="D2" s="173"/>
      <c r="E2" s="173"/>
      <c r="F2" s="314" t="s">
        <v>1</v>
      </c>
      <c r="G2" s="314"/>
      <c r="H2" s="314"/>
      <c r="I2" s="314"/>
      <c r="J2" s="314"/>
      <c r="K2" s="314"/>
      <c r="L2" s="315"/>
    </row>
    <row r="3" spans="1:13" ht="44.1" customHeight="1" thickTop="1" x14ac:dyDescent="0.2">
      <c r="A3" s="294"/>
      <c r="B3" s="295"/>
      <c r="C3" s="295"/>
      <c r="D3" s="174"/>
      <c r="E3" s="174"/>
      <c r="F3" s="316"/>
      <c r="G3" s="317"/>
      <c r="H3" s="317"/>
      <c r="I3" s="317"/>
      <c r="J3" s="317"/>
      <c r="K3" s="317"/>
      <c r="L3" s="318"/>
    </row>
    <row r="4" spans="1:13" ht="23.25" customHeight="1" x14ac:dyDescent="0.35">
      <c r="A4" s="294"/>
      <c r="B4" s="295"/>
      <c r="C4" s="295"/>
      <c r="D4" s="176"/>
      <c r="E4" s="176"/>
      <c r="F4" s="319"/>
      <c r="G4" s="320"/>
      <c r="H4" s="320"/>
      <c r="I4" s="320"/>
      <c r="J4" s="320"/>
      <c r="K4" s="320"/>
      <c r="L4" s="321"/>
    </row>
    <row r="5" spans="1:13" ht="23.25" customHeight="1" x14ac:dyDescent="0.2">
      <c r="A5" s="294"/>
      <c r="B5" s="295"/>
      <c r="C5" s="295"/>
      <c r="D5"/>
      <c r="E5" s="8"/>
      <c r="F5" s="301"/>
      <c r="G5" s="302"/>
      <c r="H5" s="131" t="s">
        <v>2</v>
      </c>
      <c r="I5" s="131" t="s">
        <v>3</v>
      </c>
      <c r="J5" s="137" t="s">
        <v>4</v>
      </c>
      <c r="K5" s="296"/>
      <c r="L5" s="297"/>
    </row>
    <row r="6" spans="1:13" ht="23.25" customHeight="1" thickBot="1" x14ac:dyDescent="0.4">
      <c r="A6" s="178" t="s">
        <v>5</v>
      </c>
      <c r="B6" s="115"/>
      <c r="D6"/>
      <c r="E6" s="8"/>
      <c r="F6" s="303" t="s">
        <v>6</v>
      </c>
      <c r="G6" s="304"/>
      <c r="H6" s="109">
        <v>0</v>
      </c>
      <c r="I6" s="109">
        <v>0</v>
      </c>
      <c r="J6" s="109">
        <f>H6+I6</f>
        <v>0</v>
      </c>
      <c r="K6" s="48" t="s">
        <v>7</v>
      </c>
      <c r="L6" s="132">
        <f>K12</f>
        <v>0</v>
      </c>
      <c r="M6" s="6" t="s">
        <v>8</v>
      </c>
    </row>
    <row r="7" spans="1:13" ht="23.25" customHeight="1" x14ac:dyDescent="0.35">
      <c r="A7" s="175"/>
      <c r="B7" s="177"/>
      <c r="D7"/>
      <c r="E7" s="8"/>
      <c r="F7" s="303" t="s">
        <v>9</v>
      </c>
      <c r="G7" s="304"/>
      <c r="H7" s="109">
        <v>0</v>
      </c>
      <c r="I7" s="109">
        <v>0</v>
      </c>
      <c r="J7" s="109">
        <f>H7+I7</f>
        <v>0</v>
      </c>
      <c r="K7" s="48" t="s">
        <v>10</v>
      </c>
      <c r="L7" s="132">
        <f>L8-L6</f>
        <v>0</v>
      </c>
    </row>
    <row r="8" spans="1:13" ht="24" customHeight="1" thickBot="1" x14ac:dyDescent="0.4">
      <c r="A8" s="178" t="s">
        <v>11</v>
      </c>
      <c r="B8" s="115"/>
      <c r="C8" s="179"/>
      <c r="D8" s="179"/>
      <c r="E8" s="179"/>
      <c r="F8" s="303" t="s">
        <v>12</v>
      </c>
      <c r="G8" s="304"/>
      <c r="H8" s="109">
        <v>0</v>
      </c>
      <c r="I8" s="109">
        <v>0</v>
      </c>
      <c r="J8" s="110">
        <f>H8+I8</f>
        <v>0</v>
      </c>
      <c r="K8" s="48" t="s">
        <v>13</v>
      </c>
      <c r="L8" s="133">
        <f>L6/0.7</f>
        <v>0</v>
      </c>
    </row>
    <row r="9" spans="1:13" ht="36.75" customHeight="1" thickBot="1" x14ac:dyDescent="0.4">
      <c r="A9" s="178" t="s">
        <v>14</v>
      </c>
      <c r="B9" s="115"/>
      <c r="C9" s="179"/>
      <c r="D9" s="179"/>
      <c r="E9" s="179"/>
      <c r="F9" s="342" t="s">
        <v>15</v>
      </c>
      <c r="G9" s="343"/>
      <c r="H9" s="134">
        <f>SUM(H6:H8)</f>
        <v>0</v>
      </c>
      <c r="I9" s="134">
        <f>SUM(I6:I8)</f>
        <v>0</v>
      </c>
      <c r="J9" s="134">
        <f>H9+I9</f>
        <v>0</v>
      </c>
      <c r="K9" s="135"/>
      <c r="L9" s="136"/>
    </row>
    <row r="10" spans="1:13" ht="24" customHeight="1" x14ac:dyDescent="0.25">
      <c r="A10" s="175"/>
      <c r="B10" s="180"/>
      <c r="C10" s="179"/>
      <c r="D10" s="179"/>
      <c r="E10" s="179"/>
      <c r="F10" s="6"/>
      <c r="G10" s="6"/>
      <c r="H10" s="6"/>
      <c r="I10" s="6"/>
      <c r="J10" s="6"/>
      <c r="K10" s="6"/>
      <c r="L10" s="181"/>
    </row>
    <row r="11" spans="1:13" ht="24" customHeight="1" thickBot="1" x14ac:dyDescent="0.3">
      <c r="A11" s="178" t="s">
        <v>16</v>
      </c>
      <c r="B11" s="115"/>
      <c r="C11" s="182"/>
      <c r="D11"/>
      <c r="E11" s="183" t="s">
        <v>17</v>
      </c>
      <c r="F11" s="183"/>
      <c r="G11" s="41"/>
      <c r="H11" s="41"/>
      <c r="I11" s="41"/>
      <c r="J11" s="41"/>
      <c r="K11" s="41"/>
      <c r="L11" s="184"/>
    </row>
    <row r="12" spans="1:13" ht="29.25" customHeight="1" thickTop="1" thickBot="1" x14ac:dyDescent="0.45">
      <c r="A12" s="175"/>
      <c r="B12" s="180"/>
      <c r="C12" s="182"/>
      <c r="D12"/>
      <c r="E12" s="326" t="s">
        <v>18</v>
      </c>
      <c r="F12" s="327"/>
      <c r="G12" s="327"/>
      <c r="H12" s="327"/>
      <c r="I12" s="327"/>
      <c r="J12" s="116" t="e">
        <f>K12/K14</f>
        <v>#DIV/0!</v>
      </c>
      <c r="K12" s="310">
        <f>K38+(K62*0.7)</f>
        <v>0</v>
      </c>
      <c r="L12" s="311"/>
    </row>
    <row r="13" spans="1:13" ht="29.25" customHeight="1" thickTop="1" thickBot="1" x14ac:dyDescent="0.45">
      <c r="A13" s="178" t="s">
        <v>19</v>
      </c>
      <c r="B13" s="115"/>
      <c r="C13" s="182"/>
      <c r="D13"/>
      <c r="E13" s="328" t="s">
        <v>20</v>
      </c>
      <c r="F13" s="329"/>
      <c r="G13" s="329"/>
      <c r="H13" s="329"/>
      <c r="I13" s="329"/>
      <c r="J13" s="116" t="e">
        <f>K13/K14</f>
        <v>#DIV/0!</v>
      </c>
      <c r="K13" s="344">
        <f>K50+(K62*0.3)</f>
        <v>0</v>
      </c>
      <c r="L13" s="345"/>
    </row>
    <row r="14" spans="1:13" ht="29.25" customHeight="1" thickBot="1" x14ac:dyDescent="0.45">
      <c r="A14" s="175"/>
      <c r="B14" s="180"/>
      <c r="C14" s="6"/>
      <c r="D14" s="185"/>
      <c r="E14" s="330" t="s">
        <v>21</v>
      </c>
      <c r="F14" s="331"/>
      <c r="G14" s="331"/>
      <c r="H14" s="331"/>
      <c r="I14" s="331"/>
      <c r="J14" s="186"/>
      <c r="K14" s="346">
        <f>K12+K13</f>
        <v>0</v>
      </c>
      <c r="L14" s="347"/>
    </row>
    <row r="15" spans="1:13" ht="29.25" customHeight="1" thickBot="1" x14ac:dyDescent="0.45">
      <c r="A15" s="178" t="s">
        <v>22</v>
      </c>
      <c r="B15" s="115"/>
      <c r="C15" s="187"/>
      <c r="D15" s="187"/>
      <c r="E15" s="305" t="s">
        <v>23</v>
      </c>
      <c r="F15" s="306"/>
      <c r="G15" s="306"/>
      <c r="H15" s="306"/>
      <c r="I15" s="306"/>
      <c r="J15" s="186"/>
      <c r="K15" s="348">
        <v>1.4903</v>
      </c>
      <c r="L15" s="349"/>
      <c r="M15" s="40"/>
    </row>
    <row r="16" spans="1:13" ht="30.75" customHeight="1" thickBot="1" x14ac:dyDescent="0.45">
      <c r="A16" s="188" t="s">
        <v>24</v>
      </c>
      <c r="B16" s="189" t="s">
        <v>25</v>
      </c>
      <c r="C16" s="6"/>
      <c r="D16" s="6"/>
      <c r="E16" s="340" t="s">
        <v>26</v>
      </c>
      <c r="F16" s="341"/>
      <c r="G16" s="341"/>
      <c r="H16" s="341"/>
      <c r="I16" s="341"/>
      <c r="J16" s="18"/>
      <c r="K16" s="350">
        <f>K14*K15</f>
        <v>0</v>
      </c>
      <c r="L16" s="351"/>
    </row>
    <row r="17" spans="1:12" ht="15" customHeight="1" thickTop="1" x14ac:dyDescent="0.4">
      <c r="A17" s="178"/>
      <c r="B17" s="190"/>
      <c r="C17" s="6"/>
      <c r="D17" s="6"/>
      <c r="E17" s="191"/>
      <c r="F17" s="191"/>
      <c r="G17" s="191"/>
      <c r="H17" s="191"/>
      <c r="I17" s="191"/>
      <c r="J17" s="192"/>
      <c r="K17" s="193"/>
      <c r="L17" s="194"/>
    </row>
    <row r="18" spans="1:12" ht="24.75" customHeight="1" thickBot="1" x14ac:dyDescent="0.3">
      <c r="A18" s="195" t="s">
        <v>27</v>
      </c>
      <c r="B18" s="307" t="s">
        <v>28</v>
      </c>
      <c r="C18" s="308"/>
      <c r="D18" s="308"/>
      <c r="E18" s="308"/>
      <c r="F18" s="308"/>
      <c r="G18" s="308"/>
      <c r="H18" s="308"/>
      <c r="I18" s="308"/>
      <c r="J18" s="309"/>
      <c r="K18" s="196"/>
      <c r="L18" s="197"/>
    </row>
    <row r="19" spans="1:12" ht="21" hidden="1" customHeight="1" thickBot="1" x14ac:dyDescent="0.35">
      <c r="A19" s="198"/>
      <c r="B19" s="77"/>
      <c r="C19" s="78"/>
      <c r="D19" s="78"/>
      <c r="E19" s="79" t="s">
        <v>29</v>
      </c>
      <c r="F19" s="80" t="s">
        <v>30</v>
      </c>
      <c r="G19" s="79" t="s">
        <v>31</v>
      </c>
      <c r="H19" s="79" t="s">
        <v>32</v>
      </c>
      <c r="I19" s="81" t="s">
        <v>33</v>
      </c>
      <c r="J19" s="79" t="s">
        <v>34</v>
      </c>
      <c r="K19" s="79" t="s">
        <v>35</v>
      </c>
      <c r="L19" s="199"/>
    </row>
    <row r="20" spans="1:12" ht="35.25" customHeight="1" x14ac:dyDescent="0.25">
      <c r="A20" s="200" t="s">
        <v>36</v>
      </c>
      <c r="B20" s="82" t="s">
        <v>37</v>
      </c>
      <c r="C20" s="82" t="s">
        <v>38</v>
      </c>
      <c r="D20" s="83" t="s">
        <v>39</v>
      </c>
      <c r="E20" s="84" t="s">
        <v>40</v>
      </c>
      <c r="F20" s="85" t="s">
        <v>41</v>
      </c>
      <c r="G20" s="85" t="s">
        <v>42</v>
      </c>
      <c r="H20" s="86" t="s">
        <v>43</v>
      </c>
      <c r="I20" s="86" t="s">
        <v>44</v>
      </c>
      <c r="J20" s="87" t="s">
        <v>45</v>
      </c>
      <c r="K20" s="86" t="s">
        <v>46</v>
      </c>
      <c r="L20" s="201" t="s">
        <v>47</v>
      </c>
    </row>
    <row r="21" spans="1:12" ht="25.5" x14ac:dyDescent="0.35">
      <c r="A21" s="202" t="s">
        <v>48</v>
      </c>
      <c r="B21" s="13"/>
      <c r="C21" s="14"/>
      <c r="D21" s="15"/>
      <c r="E21" s="16"/>
      <c r="F21" s="15"/>
      <c r="G21" s="15"/>
      <c r="H21" s="15"/>
      <c r="I21" s="15"/>
      <c r="J21" s="17"/>
      <c r="L21" s="203"/>
    </row>
    <row r="22" spans="1:12" ht="32.25" customHeight="1" x14ac:dyDescent="0.2">
      <c r="A22" s="204">
        <v>792401</v>
      </c>
      <c r="B22" s="74" t="s">
        <v>49</v>
      </c>
      <c r="C22" s="119" t="s">
        <v>50</v>
      </c>
      <c r="D22" s="20">
        <v>32</v>
      </c>
      <c r="E22" s="32"/>
      <c r="F22" s="32"/>
      <c r="G22" s="36">
        <f>E22*F22</f>
        <v>0</v>
      </c>
      <c r="H22" s="42">
        <v>128</v>
      </c>
      <c r="I22" s="128">
        <f>G22/H22</f>
        <v>0</v>
      </c>
      <c r="J22" s="138">
        <v>31.68</v>
      </c>
      <c r="K22" s="140">
        <f>I22*J22</f>
        <v>0</v>
      </c>
      <c r="L22" s="205">
        <f>J22*K15</f>
        <v>47.21</v>
      </c>
    </row>
    <row r="23" spans="1:12" ht="32.25" customHeight="1" x14ac:dyDescent="0.2">
      <c r="A23" s="204">
        <v>792402</v>
      </c>
      <c r="B23" s="73" t="s">
        <v>51</v>
      </c>
      <c r="C23" s="119" t="s">
        <v>50</v>
      </c>
      <c r="D23" s="21">
        <v>32</v>
      </c>
      <c r="E23" s="34"/>
      <c r="F23" s="34"/>
      <c r="G23" s="36">
        <f>E23*F23</f>
        <v>0</v>
      </c>
      <c r="H23" s="38">
        <v>128</v>
      </c>
      <c r="I23" s="128">
        <f>G23/H23</f>
        <v>0</v>
      </c>
      <c r="J23" s="138">
        <v>31.68</v>
      </c>
      <c r="K23" s="140">
        <f>I23*J23</f>
        <v>0</v>
      </c>
      <c r="L23" s="205">
        <f>J23*K15</f>
        <v>47.21</v>
      </c>
    </row>
    <row r="24" spans="1:12" ht="32.25" customHeight="1" x14ac:dyDescent="0.2">
      <c r="A24" s="204">
        <v>792404</v>
      </c>
      <c r="B24" s="73" t="s">
        <v>52</v>
      </c>
      <c r="C24" s="119" t="s">
        <v>53</v>
      </c>
      <c r="D24" s="21">
        <v>32</v>
      </c>
      <c r="E24" s="34"/>
      <c r="F24" s="34"/>
      <c r="G24" s="36">
        <f t="shared" ref="G24:G26" si="0">E24*F24</f>
        <v>0</v>
      </c>
      <c r="H24" s="38">
        <v>128</v>
      </c>
      <c r="I24" s="128">
        <f t="shared" ref="I24:I26" si="1">G24/H24</f>
        <v>0</v>
      </c>
      <c r="J24" s="138">
        <v>30.14</v>
      </c>
      <c r="K24" s="140">
        <f t="shared" ref="K24:K26" si="2">I24*J24</f>
        <v>0</v>
      </c>
      <c r="L24" s="205">
        <f>J24*K15</f>
        <v>44.92</v>
      </c>
    </row>
    <row r="25" spans="1:12" ht="32.25" customHeight="1" x14ac:dyDescent="0.2">
      <c r="A25" s="204">
        <v>792405</v>
      </c>
      <c r="B25" s="73" t="s">
        <v>54</v>
      </c>
      <c r="C25" s="119" t="s">
        <v>55</v>
      </c>
      <c r="D25" s="112">
        <v>32</v>
      </c>
      <c r="E25" s="34"/>
      <c r="F25" s="34"/>
      <c r="G25" s="36">
        <f t="shared" si="0"/>
        <v>0</v>
      </c>
      <c r="H25" s="38">
        <v>102</v>
      </c>
      <c r="I25" s="128">
        <f t="shared" si="1"/>
        <v>0</v>
      </c>
      <c r="J25" s="138">
        <v>21.14</v>
      </c>
      <c r="K25" s="140">
        <f t="shared" si="2"/>
        <v>0</v>
      </c>
      <c r="L25" s="205">
        <f>J25*K15</f>
        <v>31.5</v>
      </c>
    </row>
    <row r="26" spans="1:12" ht="32.25" customHeight="1" x14ac:dyDescent="0.2">
      <c r="A26" s="204">
        <v>792408</v>
      </c>
      <c r="B26" s="73" t="s">
        <v>56</v>
      </c>
      <c r="C26" s="119" t="s">
        <v>57</v>
      </c>
      <c r="D26" s="23">
        <v>32</v>
      </c>
      <c r="E26" s="33"/>
      <c r="F26" s="34"/>
      <c r="G26" s="36">
        <f t="shared" si="0"/>
        <v>0</v>
      </c>
      <c r="H26" s="38">
        <v>144</v>
      </c>
      <c r="I26" s="128">
        <f t="shared" si="1"/>
        <v>0</v>
      </c>
      <c r="J26" s="138">
        <v>37.54</v>
      </c>
      <c r="K26" s="140">
        <f t="shared" si="2"/>
        <v>0</v>
      </c>
      <c r="L26" s="205">
        <f>J26*K15</f>
        <v>55.95</v>
      </c>
    </row>
    <row r="27" spans="1:12" ht="32.25" customHeight="1" x14ac:dyDescent="0.2">
      <c r="A27" s="204">
        <v>792421</v>
      </c>
      <c r="B27" s="73" t="s">
        <v>58</v>
      </c>
      <c r="C27" s="119" t="s">
        <v>53</v>
      </c>
      <c r="D27" s="23">
        <v>32</v>
      </c>
      <c r="E27" s="33"/>
      <c r="F27" s="33"/>
      <c r="G27" s="36">
        <f t="shared" ref="G27:G37" si="3">E27*F27</f>
        <v>0</v>
      </c>
      <c r="H27" s="38">
        <v>128</v>
      </c>
      <c r="I27" s="128">
        <f t="shared" ref="I27:I37" si="4">G27/H27</f>
        <v>0</v>
      </c>
      <c r="J27" s="138">
        <v>31.68</v>
      </c>
      <c r="K27" s="141">
        <f t="shared" ref="K27:K37" si="5">I27*J27</f>
        <v>0</v>
      </c>
      <c r="L27" s="205">
        <f>J27*K15</f>
        <v>47.21</v>
      </c>
    </row>
    <row r="28" spans="1:12" ht="32.25" customHeight="1" x14ac:dyDescent="0.2">
      <c r="A28" s="204">
        <v>792422</v>
      </c>
      <c r="B28" s="73" t="s">
        <v>59</v>
      </c>
      <c r="C28" s="119" t="s">
        <v>53</v>
      </c>
      <c r="D28" s="23">
        <v>32</v>
      </c>
      <c r="E28" s="33"/>
      <c r="F28" s="35"/>
      <c r="G28" s="36">
        <f t="shared" si="3"/>
        <v>0</v>
      </c>
      <c r="H28" s="39">
        <v>128</v>
      </c>
      <c r="I28" s="128">
        <f t="shared" si="4"/>
        <v>0</v>
      </c>
      <c r="J28" s="138">
        <v>31.68</v>
      </c>
      <c r="K28" s="141">
        <f t="shared" si="5"/>
        <v>0</v>
      </c>
      <c r="L28" s="205">
        <f>J28*K15</f>
        <v>47.21</v>
      </c>
    </row>
    <row r="29" spans="1:12" ht="32.25" customHeight="1" x14ac:dyDescent="0.2">
      <c r="A29" s="204">
        <v>792426</v>
      </c>
      <c r="B29" s="72" t="s">
        <v>60</v>
      </c>
      <c r="C29" s="119" t="s">
        <v>61</v>
      </c>
      <c r="D29" s="23">
        <v>32</v>
      </c>
      <c r="E29" s="33"/>
      <c r="F29" s="35"/>
      <c r="G29" s="36">
        <f t="shared" si="3"/>
        <v>0</v>
      </c>
      <c r="H29" s="39">
        <v>256</v>
      </c>
      <c r="I29" s="128">
        <f t="shared" si="4"/>
        <v>0</v>
      </c>
      <c r="J29" s="139">
        <v>32.97</v>
      </c>
      <c r="K29" s="141">
        <f t="shared" si="5"/>
        <v>0</v>
      </c>
      <c r="L29" s="205">
        <f>J29*K15</f>
        <v>49.14</v>
      </c>
    </row>
    <row r="30" spans="1:12" ht="32.25" customHeight="1" x14ac:dyDescent="0.2">
      <c r="A30" s="204">
        <v>792429</v>
      </c>
      <c r="B30" s="72" t="s">
        <v>62</v>
      </c>
      <c r="C30" s="120" t="s">
        <v>53</v>
      </c>
      <c r="D30" s="23">
        <v>32</v>
      </c>
      <c r="E30" s="33"/>
      <c r="F30" s="35"/>
      <c r="G30" s="36">
        <f t="shared" si="3"/>
        <v>0</v>
      </c>
      <c r="H30" s="39">
        <v>128</v>
      </c>
      <c r="I30" s="128">
        <f t="shared" si="4"/>
        <v>0</v>
      </c>
      <c r="J30" s="138">
        <v>31.07</v>
      </c>
      <c r="K30" s="141">
        <f t="shared" si="5"/>
        <v>0</v>
      </c>
      <c r="L30" s="205">
        <f>J30*K15</f>
        <v>46.3</v>
      </c>
    </row>
    <row r="31" spans="1:12" ht="32.25" customHeight="1" x14ac:dyDescent="0.2">
      <c r="A31" s="204">
        <v>792431</v>
      </c>
      <c r="B31" s="72" t="s">
        <v>63</v>
      </c>
      <c r="C31" s="120" t="s">
        <v>53</v>
      </c>
      <c r="D31" s="23">
        <v>32</v>
      </c>
      <c r="E31" s="33"/>
      <c r="F31" s="35"/>
      <c r="G31" s="36">
        <f t="shared" si="3"/>
        <v>0</v>
      </c>
      <c r="H31" s="39">
        <v>128</v>
      </c>
      <c r="I31" s="128">
        <f t="shared" si="4"/>
        <v>0</v>
      </c>
      <c r="J31" s="138">
        <v>31.68</v>
      </c>
      <c r="K31" s="141">
        <f t="shared" si="5"/>
        <v>0</v>
      </c>
      <c r="L31" s="205">
        <f>J31*K15</f>
        <v>47.21</v>
      </c>
    </row>
    <row r="32" spans="1:12" ht="32.25" customHeight="1" x14ac:dyDescent="0.2">
      <c r="A32" s="204">
        <v>792432</v>
      </c>
      <c r="B32" s="72" t="s">
        <v>64</v>
      </c>
      <c r="C32" s="120" t="s">
        <v>53</v>
      </c>
      <c r="D32" s="23">
        <v>32</v>
      </c>
      <c r="E32" s="33"/>
      <c r="F32" s="35"/>
      <c r="G32" s="36">
        <f t="shared" si="3"/>
        <v>0</v>
      </c>
      <c r="H32" s="39">
        <v>128</v>
      </c>
      <c r="I32" s="128">
        <f t="shared" si="4"/>
        <v>0</v>
      </c>
      <c r="J32" s="138">
        <v>31.68</v>
      </c>
      <c r="K32" s="141">
        <f t="shared" si="5"/>
        <v>0</v>
      </c>
      <c r="L32" s="205">
        <f>J32*K15</f>
        <v>47.21</v>
      </c>
    </row>
    <row r="33" spans="1:20" ht="32.25" customHeight="1" x14ac:dyDescent="0.2">
      <c r="A33" s="204">
        <v>792441</v>
      </c>
      <c r="B33" s="72" t="s">
        <v>65</v>
      </c>
      <c r="C33" s="119" t="s">
        <v>66</v>
      </c>
      <c r="D33" s="23">
        <v>32</v>
      </c>
      <c r="E33" s="33"/>
      <c r="F33" s="35"/>
      <c r="G33" s="36">
        <f t="shared" si="3"/>
        <v>0</v>
      </c>
      <c r="H33" s="39">
        <v>113</v>
      </c>
      <c r="I33" s="128">
        <f t="shared" si="4"/>
        <v>0</v>
      </c>
      <c r="J33" s="138">
        <v>31.68</v>
      </c>
      <c r="K33" s="141">
        <f t="shared" si="5"/>
        <v>0</v>
      </c>
      <c r="L33" s="205">
        <f>J33*K15</f>
        <v>47.21</v>
      </c>
    </row>
    <row r="34" spans="1:20" ht="32.25" customHeight="1" x14ac:dyDescent="0.2">
      <c r="A34" s="204">
        <v>792442</v>
      </c>
      <c r="B34" s="72" t="s">
        <v>67</v>
      </c>
      <c r="C34" s="119" t="s">
        <v>66</v>
      </c>
      <c r="D34" s="23">
        <v>32</v>
      </c>
      <c r="E34" s="33"/>
      <c r="F34" s="35"/>
      <c r="G34" s="36">
        <f t="shared" si="3"/>
        <v>0</v>
      </c>
      <c r="H34" s="39">
        <v>113</v>
      </c>
      <c r="I34" s="128">
        <f t="shared" si="4"/>
        <v>0</v>
      </c>
      <c r="J34" s="138">
        <v>31.68</v>
      </c>
      <c r="K34" s="141">
        <f t="shared" si="5"/>
        <v>0</v>
      </c>
      <c r="L34" s="205">
        <f>J34*K15</f>
        <v>47.21</v>
      </c>
    </row>
    <row r="35" spans="1:20" ht="32.25" customHeight="1" x14ac:dyDescent="0.2">
      <c r="A35" s="204">
        <v>792451</v>
      </c>
      <c r="B35" s="72" t="s">
        <v>68</v>
      </c>
      <c r="C35" s="119" t="s">
        <v>66</v>
      </c>
      <c r="D35" s="23">
        <v>32</v>
      </c>
      <c r="E35" s="33"/>
      <c r="F35" s="35"/>
      <c r="G35" s="36">
        <f t="shared" si="3"/>
        <v>0</v>
      </c>
      <c r="H35" s="39">
        <v>113</v>
      </c>
      <c r="I35" s="128">
        <f t="shared" si="4"/>
        <v>0</v>
      </c>
      <c r="J35" s="138">
        <v>31.68</v>
      </c>
      <c r="K35" s="141">
        <f t="shared" si="5"/>
        <v>0</v>
      </c>
      <c r="L35" s="205">
        <f>J35*K15</f>
        <v>47.21</v>
      </c>
    </row>
    <row r="36" spans="1:20" ht="32.25" customHeight="1" x14ac:dyDescent="0.2">
      <c r="A36" s="204">
        <v>792452</v>
      </c>
      <c r="B36" s="72" t="s">
        <v>69</v>
      </c>
      <c r="C36" s="119" t="s">
        <v>66</v>
      </c>
      <c r="D36" s="23">
        <v>32</v>
      </c>
      <c r="E36" s="33"/>
      <c r="F36" s="35"/>
      <c r="G36" s="36">
        <f t="shared" si="3"/>
        <v>0</v>
      </c>
      <c r="H36" s="39">
        <v>113</v>
      </c>
      <c r="I36" s="128">
        <f t="shared" si="4"/>
        <v>0</v>
      </c>
      <c r="J36" s="138">
        <v>31.68</v>
      </c>
      <c r="K36" s="141">
        <f t="shared" si="5"/>
        <v>0</v>
      </c>
      <c r="L36" s="205">
        <f>J36*K15</f>
        <v>47.21</v>
      </c>
    </row>
    <row r="37" spans="1:20" ht="32.25" customHeight="1" x14ac:dyDescent="0.2">
      <c r="A37" s="206">
        <v>792480</v>
      </c>
      <c r="B37" s="126" t="s">
        <v>70</v>
      </c>
      <c r="C37" s="207" t="s">
        <v>71</v>
      </c>
      <c r="D37" s="127">
        <v>32</v>
      </c>
      <c r="E37" s="33"/>
      <c r="F37" s="35"/>
      <c r="G37" s="36">
        <f t="shared" si="3"/>
        <v>0</v>
      </c>
      <c r="H37" s="39">
        <v>170</v>
      </c>
      <c r="I37" s="128">
        <f t="shared" si="4"/>
        <v>0</v>
      </c>
      <c r="J37" s="138">
        <v>41.98</v>
      </c>
      <c r="K37" s="141">
        <f t="shared" si="5"/>
        <v>0</v>
      </c>
      <c r="L37" s="205">
        <f>J37*K15</f>
        <v>62.56</v>
      </c>
    </row>
    <row r="38" spans="1:20" ht="30" customHeight="1" thickBot="1" x14ac:dyDescent="0.45">
      <c r="A38" s="208"/>
      <c r="B38" s="88"/>
      <c r="C38" s="117"/>
      <c r="D38" s="89"/>
      <c r="E38" s="90"/>
      <c r="F38" s="90"/>
      <c r="G38" s="91"/>
      <c r="H38" s="92"/>
      <c r="I38" s="325" t="s">
        <v>72</v>
      </c>
      <c r="J38" s="325"/>
      <c r="K38" s="130">
        <f>SUM(K22:K37)</f>
        <v>0</v>
      </c>
      <c r="L38" s="209"/>
    </row>
    <row r="39" spans="1:20" ht="25.5" x14ac:dyDescent="0.35">
      <c r="A39" s="210" t="s">
        <v>73</v>
      </c>
      <c r="B39" s="93"/>
      <c r="C39" s="118"/>
      <c r="D39" s="94"/>
      <c r="E39" s="95"/>
      <c r="F39" s="95"/>
      <c r="G39" s="96"/>
      <c r="H39" s="97"/>
      <c r="I39" s="111"/>
      <c r="J39" s="98"/>
      <c r="K39" s="98"/>
      <c r="L39" s="211"/>
    </row>
    <row r="40" spans="1:20" ht="32.25" customHeight="1" x14ac:dyDescent="0.2">
      <c r="A40" s="204">
        <v>791863</v>
      </c>
      <c r="B40" s="72" t="s">
        <v>74</v>
      </c>
      <c r="C40" s="121" t="s">
        <v>75</v>
      </c>
      <c r="D40" s="22">
        <v>32</v>
      </c>
      <c r="E40" s="32"/>
      <c r="F40" s="32"/>
      <c r="G40" s="36">
        <f>E40*F40</f>
        <v>0</v>
      </c>
      <c r="H40" s="42">
        <v>107</v>
      </c>
      <c r="I40" s="128">
        <f>G40/H40</f>
        <v>0</v>
      </c>
      <c r="J40" s="142">
        <v>41.06</v>
      </c>
      <c r="K40" s="140">
        <f>I40*J40</f>
        <v>0</v>
      </c>
      <c r="L40" s="205">
        <f>J40*K15</f>
        <v>61.19</v>
      </c>
    </row>
    <row r="41" spans="1:20" ht="32.25" customHeight="1" x14ac:dyDescent="0.2">
      <c r="A41" s="204">
        <v>791880</v>
      </c>
      <c r="B41" s="72" t="s">
        <v>76</v>
      </c>
      <c r="C41" s="125" t="s">
        <v>77</v>
      </c>
      <c r="D41" s="22">
        <v>32</v>
      </c>
      <c r="E41" s="32"/>
      <c r="F41" s="32"/>
      <c r="G41" s="36">
        <f t="shared" ref="G41:G45" si="6">E41*F41</f>
        <v>0</v>
      </c>
      <c r="H41" s="42">
        <v>112</v>
      </c>
      <c r="I41" s="128">
        <f t="shared" ref="I41:I45" si="7">G41/H41</f>
        <v>0</v>
      </c>
      <c r="J41" s="143">
        <v>38.71</v>
      </c>
      <c r="K41" s="140">
        <f t="shared" ref="K41:K45" si="8">I41*J41</f>
        <v>0</v>
      </c>
      <c r="L41" s="205">
        <f>J41*K15</f>
        <v>57.69</v>
      </c>
    </row>
    <row r="42" spans="1:20" ht="32.25" customHeight="1" x14ac:dyDescent="0.2">
      <c r="A42" s="204">
        <v>791885</v>
      </c>
      <c r="B42" s="72" t="s">
        <v>78</v>
      </c>
      <c r="C42" s="121" t="s">
        <v>79</v>
      </c>
      <c r="D42" s="22">
        <v>32</v>
      </c>
      <c r="E42" s="32"/>
      <c r="F42" s="32"/>
      <c r="G42" s="36">
        <f t="shared" si="6"/>
        <v>0</v>
      </c>
      <c r="H42" s="42">
        <v>102</v>
      </c>
      <c r="I42" s="128">
        <f t="shared" si="7"/>
        <v>0</v>
      </c>
      <c r="J42" s="143">
        <v>38.71</v>
      </c>
      <c r="K42" s="140">
        <f t="shared" si="8"/>
        <v>0</v>
      </c>
      <c r="L42" s="205">
        <f>J42*K15</f>
        <v>57.69</v>
      </c>
    </row>
    <row r="43" spans="1:20" ht="32.25" customHeight="1" x14ac:dyDescent="0.2">
      <c r="A43" s="204">
        <v>791890</v>
      </c>
      <c r="B43" s="73" t="s">
        <v>80</v>
      </c>
      <c r="C43" s="125" t="s">
        <v>77</v>
      </c>
      <c r="D43" s="22">
        <v>32</v>
      </c>
      <c r="E43" s="32"/>
      <c r="F43" s="32"/>
      <c r="G43" s="36">
        <f t="shared" si="6"/>
        <v>0</v>
      </c>
      <c r="H43" s="42">
        <v>138</v>
      </c>
      <c r="I43" s="128">
        <f t="shared" si="7"/>
        <v>0</v>
      </c>
      <c r="J43" s="144">
        <v>47.58</v>
      </c>
      <c r="K43" s="140">
        <f t="shared" si="8"/>
        <v>0</v>
      </c>
      <c r="L43" s="205">
        <f>J43*K15</f>
        <v>70.91</v>
      </c>
    </row>
    <row r="44" spans="1:20" ht="32.25" customHeight="1" x14ac:dyDescent="0.2">
      <c r="A44" s="206">
        <v>791895</v>
      </c>
      <c r="B44" s="73" t="s">
        <v>81</v>
      </c>
      <c r="C44" s="121" t="s">
        <v>79</v>
      </c>
      <c r="D44" s="22">
        <v>32</v>
      </c>
      <c r="E44" s="32"/>
      <c r="F44" s="32"/>
      <c r="G44" s="36">
        <f t="shared" si="6"/>
        <v>0</v>
      </c>
      <c r="H44" s="42">
        <v>163</v>
      </c>
      <c r="I44" s="128">
        <f t="shared" si="7"/>
        <v>0</v>
      </c>
      <c r="J44" s="144">
        <v>47.58</v>
      </c>
      <c r="K44" s="140">
        <f t="shared" si="8"/>
        <v>0</v>
      </c>
      <c r="L44" s="205">
        <f>J44*K15</f>
        <v>70.91</v>
      </c>
    </row>
    <row r="45" spans="1:20" ht="32.25" customHeight="1" x14ac:dyDescent="0.2">
      <c r="A45" s="206">
        <v>791893</v>
      </c>
      <c r="B45" s="73" t="s">
        <v>82</v>
      </c>
      <c r="C45" s="121" t="s">
        <v>83</v>
      </c>
      <c r="D45" s="22">
        <v>32</v>
      </c>
      <c r="E45" s="32"/>
      <c r="F45" s="32"/>
      <c r="G45" s="36">
        <f t="shared" si="6"/>
        <v>0</v>
      </c>
      <c r="H45" s="42">
        <v>113</v>
      </c>
      <c r="I45" s="128">
        <f t="shared" si="7"/>
        <v>0</v>
      </c>
      <c r="J45" s="145">
        <v>46.55</v>
      </c>
      <c r="K45" s="140">
        <f t="shared" si="8"/>
        <v>0</v>
      </c>
      <c r="L45" s="205">
        <f>J45*K15</f>
        <v>69.37</v>
      </c>
    </row>
    <row r="46" spans="1:20" ht="42.75" customHeight="1" x14ac:dyDescent="0.2">
      <c r="A46" s="212" t="s">
        <v>84</v>
      </c>
      <c r="B46" s="298" t="s">
        <v>85</v>
      </c>
      <c r="C46" s="299"/>
      <c r="D46" s="299"/>
      <c r="E46" s="299"/>
      <c r="F46" s="299"/>
      <c r="G46" s="299"/>
      <c r="H46" s="299"/>
      <c r="I46" s="299"/>
      <c r="J46" s="299"/>
      <c r="K46" s="299"/>
      <c r="L46" s="339"/>
    </row>
    <row r="47" spans="1:20" ht="33" customHeight="1" x14ac:dyDescent="0.2">
      <c r="A47" s="206">
        <v>791896</v>
      </c>
      <c r="B47" s="73" t="s">
        <v>86</v>
      </c>
      <c r="C47" s="120" t="s">
        <v>87</v>
      </c>
      <c r="D47" s="22">
        <v>32</v>
      </c>
      <c r="E47" s="32"/>
      <c r="F47" s="32"/>
      <c r="G47" s="36">
        <f>E47*F47</f>
        <v>0</v>
      </c>
      <c r="H47" s="42">
        <v>239</v>
      </c>
      <c r="I47" s="128">
        <f>G47/H47</f>
        <v>0</v>
      </c>
      <c r="J47" s="145">
        <v>58.38</v>
      </c>
      <c r="K47" s="140">
        <f>I47*J47</f>
        <v>0</v>
      </c>
      <c r="L47" s="205">
        <f>J47*K15</f>
        <v>87</v>
      </c>
    </row>
    <row r="48" spans="1:20" ht="42.75" customHeight="1" x14ac:dyDescent="0.2">
      <c r="A48" s="212" t="s">
        <v>84</v>
      </c>
      <c r="B48" s="298" t="s">
        <v>88</v>
      </c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300"/>
    </row>
    <row r="49" spans="1:12" ht="26.25" customHeight="1" x14ac:dyDescent="0.2">
      <c r="A49" s="334" t="s">
        <v>89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6"/>
    </row>
    <row r="50" spans="1:12" ht="25.5" customHeight="1" thickBot="1" x14ac:dyDescent="0.45">
      <c r="A50" s="213"/>
      <c r="B50" s="333"/>
      <c r="C50" s="333"/>
      <c r="D50" s="333"/>
      <c r="E50" s="19"/>
      <c r="F50" s="19"/>
      <c r="G50" s="24"/>
      <c r="H50" s="19"/>
      <c r="I50" s="337" t="s">
        <v>90</v>
      </c>
      <c r="J50" s="337"/>
      <c r="K50" s="130">
        <f>SUM(K40:K47)</f>
        <v>0</v>
      </c>
      <c r="L50" s="214"/>
    </row>
    <row r="51" spans="1:12" ht="25.5" x14ac:dyDescent="0.35">
      <c r="A51" s="210" t="s">
        <v>91</v>
      </c>
      <c r="B51" s="99"/>
      <c r="C51" s="99"/>
      <c r="D51" s="99"/>
      <c r="E51" s="100"/>
      <c r="F51" s="101"/>
      <c r="G51" s="99"/>
      <c r="H51" s="101"/>
      <c r="I51" s="99"/>
      <c r="J51" s="102"/>
      <c r="K51" s="99"/>
      <c r="L51" s="215"/>
    </row>
    <row r="52" spans="1:12" ht="32.25" customHeight="1" x14ac:dyDescent="0.2">
      <c r="A52" s="204">
        <v>791401</v>
      </c>
      <c r="B52" s="75" t="s">
        <v>92</v>
      </c>
      <c r="C52" s="121" t="s">
        <v>93</v>
      </c>
      <c r="D52" s="25">
        <v>32</v>
      </c>
      <c r="E52" s="34"/>
      <c r="F52" s="34"/>
      <c r="G52" s="37">
        <f t="shared" ref="G52:G59" si="9">E52*F52</f>
        <v>0</v>
      </c>
      <c r="H52" s="38">
        <v>167</v>
      </c>
      <c r="I52" s="129">
        <f t="shared" ref="I52:I59" si="10">G52/H52</f>
        <v>0</v>
      </c>
      <c r="J52" s="146">
        <v>24.56</v>
      </c>
      <c r="K52" s="141">
        <f t="shared" ref="K52:K59" si="11">I52*J52</f>
        <v>0</v>
      </c>
      <c r="L52" s="216">
        <f>J52*K15</f>
        <v>36.6</v>
      </c>
    </row>
    <row r="53" spans="1:12" ht="32.25" customHeight="1" x14ac:dyDescent="0.2">
      <c r="A53" s="204">
        <v>791421</v>
      </c>
      <c r="B53" s="73" t="s">
        <v>94</v>
      </c>
      <c r="C53" s="122" t="s">
        <v>95</v>
      </c>
      <c r="D53" s="25">
        <v>32</v>
      </c>
      <c r="E53" s="34"/>
      <c r="F53" s="34"/>
      <c r="G53" s="37">
        <f t="shared" si="9"/>
        <v>0</v>
      </c>
      <c r="H53" s="38">
        <v>170</v>
      </c>
      <c r="I53" s="129">
        <f t="shared" si="10"/>
        <v>0</v>
      </c>
      <c r="J53" s="146">
        <v>24.32</v>
      </c>
      <c r="K53" s="141">
        <f t="shared" si="11"/>
        <v>0</v>
      </c>
      <c r="L53" s="216">
        <f>J53*K15</f>
        <v>36.24</v>
      </c>
    </row>
    <row r="54" spans="1:12" ht="32.25" customHeight="1" x14ac:dyDescent="0.2">
      <c r="A54" s="204">
        <v>791426</v>
      </c>
      <c r="B54" s="73" t="s">
        <v>96</v>
      </c>
      <c r="C54" s="123" t="s">
        <v>97</v>
      </c>
      <c r="D54" s="25">
        <v>32</v>
      </c>
      <c r="E54" s="34"/>
      <c r="F54" s="34"/>
      <c r="G54" s="37">
        <f t="shared" si="9"/>
        <v>0</v>
      </c>
      <c r="H54" s="38">
        <v>270</v>
      </c>
      <c r="I54" s="129">
        <f t="shared" si="10"/>
        <v>0</v>
      </c>
      <c r="J54" s="146">
        <v>25.55</v>
      </c>
      <c r="K54" s="141">
        <f t="shared" si="11"/>
        <v>0</v>
      </c>
      <c r="L54" s="216">
        <f>J54*K15</f>
        <v>38.08</v>
      </c>
    </row>
    <row r="55" spans="1:12" ht="32.25" customHeight="1" x14ac:dyDescent="0.2">
      <c r="A55" s="204">
        <v>791431</v>
      </c>
      <c r="B55" s="73" t="s">
        <v>98</v>
      </c>
      <c r="C55" s="123" t="s">
        <v>95</v>
      </c>
      <c r="D55" s="29">
        <v>32</v>
      </c>
      <c r="E55" s="34"/>
      <c r="F55" s="34"/>
      <c r="G55" s="37">
        <f t="shared" si="9"/>
        <v>0</v>
      </c>
      <c r="H55" s="38">
        <v>170</v>
      </c>
      <c r="I55" s="129">
        <f t="shared" si="10"/>
        <v>0</v>
      </c>
      <c r="J55" s="146">
        <v>24.32</v>
      </c>
      <c r="K55" s="141">
        <f t="shared" si="11"/>
        <v>0</v>
      </c>
      <c r="L55" s="216">
        <f>J55*K15</f>
        <v>36.24</v>
      </c>
    </row>
    <row r="56" spans="1:12" ht="32.25" customHeight="1" x14ac:dyDescent="0.2">
      <c r="A56" s="204">
        <v>791441</v>
      </c>
      <c r="B56" s="76" t="s">
        <v>99</v>
      </c>
      <c r="C56" s="124" t="s">
        <v>95</v>
      </c>
      <c r="D56" s="26">
        <v>32</v>
      </c>
      <c r="E56" s="34"/>
      <c r="F56" s="34"/>
      <c r="G56" s="37">
        <f t="shared" si="9"/>
        <v>0</v>
      </c>
      <c r="H56" s="38">
        <v>170</v>
      </c>
      <c r="I56" s="129">
        <f t="shared" si="10"/>
        <v>0</v>
      </c>
      <c r="J56" s="146">
        <v>24.49</v>
      </c>
      <c r="K56" s="141">
        <f t="shared" si="11"/>
        <v>0</v>
      </c>
      <c r="L56" s="216">
        <f>J56*K15</f>
        <v>36.5</v>
      </c>
    </row>
    <row r="57" spans="1:12" s="7" customFormat="1" ht="32.25" customHeight="1" x14ac:dyDescent="0.2">
      <c r="A57" s="204">
        <v>791461</v>
      </c>
      <c r="B57" s="73" t="s">
        <v>100</v>
      </c>
      <c r="C57" s="121" t="s">
        <v>95</v>
      </c>
      <c r="D57" s="26">
        <v>32</v>
      </c>
      <c r="E57" s="34"/>
      <c r="F57" s="34"/>
      <c r="G57" s="37">
        <f t="shared" si="9"/>
        <v>0</v>
      </c>
      <c r="H57" s="38">
        <v>170</v>
      </c>
      <c r="I57" s="129">
        <f t="shared" si="10"/>
        <v>0</v>
      </c>
      <c r="J57" s="146">
        <v>24.73</v>
      </c>
      <c r="K57" s="141">
        <f t="shared" si="11"/>
        <v>0</v>
      </c>
      <c r="L57" s="216">
        <f>J57*K15</f>
        <v>36.86</v>
      </c>
    </row>
    <row r="58" spans="1:12" s="7" customFormat="1" ht="32.25" customHeight="1" x14ac:dyDescent="0.2">
      <c r="A58" s="204">
        <v>791493</v>
      </c>
      <c r="B58" s="73" t="s">
        <v>101</v>
      </c>
      <c r="C58" s="121" t="s">
        <v>83</v>
      </c>
      <c r="D58" s="26">
        <v>32</v>
      </c>
      <c r="E58" s="34"/>
      <c r="F58" s="34"/>
      <c r="G58" s="37">
        <f t="shared" si="9"/>
        <v>0</v>
      </c>
      <c r="H58" s="38">
        <v>113</v>
      </c>
      <c r="I58" s="129">
        <f t="shared" si="10"/>
        <v>0</v>
      </c>
      <c r="J58" s="142">
        <v>32.44</v>
      </c>
      <c r="K58" s="141">
        <f t="shared" si="11"/>
        <v>0</v>
      </c>
      <c r="L58" s="216">
        <f>J58*K15</f>
        <v>48.35</v>
      </c>
    </row>
    <row r="59" spans="1:12" s="7" customFormat="1" ht="32.25" customHeight="1" x14ac:dyDescent="0.2">
      <c r="A59" s="204">
        <v>791499</v>
      </c>
      <c r="B59" s="73" t="s">
        <v>102</v>
      </c>
      <c r="C59" s="121" t="s">
        <v>95</v>
      </c>
      <c r="D59" s="26">
        <v>32</v>
      </c>
      <c r="E59" s="34"/>
      <c r="F59" s="34"/>
      <c r="G59" s="37">
        <f t="shared" si="9"/>
        <v>0</v>
      </c>
      <c r="H59" s="38">
        <v>170</v>
      </c>
      <c r="I59" s="129">
        <f t="shared" si="10"/>
        <v>0</v>
      </c>
      <c r="J59" s="142">
        <v>39</v>
      </c>
      <c r="K59" s="141">
        <f t="shared" si="11"/>
        <v>0</v>
      </c>
      <c r="L59" s="216">
        <f>J59*K15</f>
        <v>58.12</v>
      </c>
    </row>
    <row r="60" spans="1:12" s="7" customFormat="1" ht="15" customHeight="1" x14ac:dyDescent="0.2">
      <c r="A60" s="217"/>
      <c r="B60" s="147"/>
      <c r="C60" s="148"/>
      <c r="D60" s="149"/>
      <c r="E60" s="150"/>
      <c r="F60" s="150"/>
      <c r="G60" s="151"/>
      <c r="H60" s="152"/>
      <c r="I60" s="153"/>
      <c r="J60" s="154"/>
      <c r="K60" s="155"/>
      <c r="L60" s="218"/>
    </row>
    <row r="61" spans="1:12" s="7" customFormat="1" ht="32.25" customHeight="1" x14ac:dyDescent="0.2">
      <c r="A61" s="206">
        <v>771421</v>
      </c>
      <c r="B61" s="126" t="s">
        <v>103</v>
      </c>
      <c r="C61" s="122" t="s">
        <v>95</v>
      </c>
      <c r="D61" s="25">
        <v>32</v>
      </c>
      <c r="E61" s="34"/>
      <c r="F61" s="34"/>
      <c r="G61" s="37">
        <f>E61*F61</f>
        <v>0</v>
      </c>
      <c r="H61" s="38">
        <v>170</v>
      </c>
      <c r="I61" s="129">
        <f>G61/H61</f>
        <v>0</v>
      </c>
      <c r="J61" s="146">
        <v>24.32</v>
      </c>
      <c r="K61" s="141">
        <f>I61*J61</f>
        <v>0</v>
      </c>
      <c r="L61" s="216">
        <f>J61*K15</f>
        <v>36.24</v>
      </c>
    </row>
    <row r="62" spans="1:12" ht="29.25" customHeight="1" thickBot="1" x14ac:dyDescent="0.45">
      <c r="A62" s="219"/>
      <c r="B62" s="103"/>
      <c r="C62" s="104"/>
      <c r="D62" s="105"/>
      <c r="E62" s="106"/>
      <c r="F62" s="107"/>
      <c r="G62" s="108"/>
      <c r="H62" s="338" t="s">
        <v>104</v>
      </c>
      <c r="I62" s="338"/>
      <c r="J62" s="338"/>
      <c r="K62" s="130">
        <f>SUM(K52:K61)</f>
        <v>0</v>
      </c>
      <c r="L62" s="220" t="s">
        <v>105</v>
      </c>
    </row>
    <row r="63" spans="1:12" ht="30" customHeight="1" thickBot="1" x14ac:dyDescent="0.45">
      <c r="A63" s="230"/>
      <c r="B63" s="231"/>
      <c r="C63" s="332" t="s">
        <v>106</v>
      </c>
      <c r="D63" s="332"/>
      <c r="E63" s="332"/>
      <c r="F63" s="232"/>
      <c r="G63" s="233"/>
      <c r="H63" s="234"/>
      <c r="I63" s="235">
        <f>SUM(I22:I61)</f>
        <v>0</v>
      </c>
      <c r="J63" s="234"/>
      <c r="K63" s="236"/>
      <c r="L63" s="237"/>
    </row>
    <row r="64" spans="1:12" ht="2.25" customHeight="1" thickTop="1" x14ac:dyDescent="0.3">
      <c r="A64" s="221"/>
      <c r="B64" s="222"/>
      <c r="C64" s="228"/>
      <c r="D64" s="228"/>
      <c r="E64" s="228"/>
      <c r="F64" s="223"/>
      <c r="G64" s="224"/>
      <c r="H64" s="225"/>
      <c r="I64" s="229"/>
      <c r="J64" s="225"/>
      <c r="K64" s="226"/>
      <c r="L64" s="227"/>
    </row>
    <row r="65" spans="1:12" ht="24.75" customHeight="1" x14ac:dyDescent="0.2">
      <c r="A65" s="27"/>
      <c r="B65" s="27"/>
      <c r="C65" s="27"/>
      <c r="D65" s="27"/>
      <c r="E65" s="27"/>
      <c r="F65" s="27"/>
      <c r="G65" s="27"/>
      <c r="H65" s="27"/>
      <c r="I65" s="324"/>
      <c r="J65" s="324"/>
      <c r="K65" s="324"/>
      <c r="L65" s="324"/>
    </row>
    <row r="66" spans="1:12" ht="24.75" customHeight="1" x14ac:dyDescent="0.2">
      <c r="A66"/>
      <c r="B66"/>
      <c r="C66"/>
      <c r="D66"/>
      <c r="E66"/>
      <c r="F66"/>
      <c r="H66"/>
      <c r="I66" s="323"/>
      <c r="J66" s="323"/>
      <c r="K66" s="323"/>
      <c r="L66" s="323"/>
    </row>
    <row r="67" spans="1:12" ht="24.75" customHeight="1" x14ac:dyDescent="0.2">
      <c r="A67" s="27"/>
      <c r="B67" s="27"/>
      <c r="C67" s="27"/>
      <c r="D67" s="27"/>
      <c r="E67" s="27"/>
      <c r="F67" s="27"/>
      <c r="G67" s="27"/>
      <c r="H67" s="28"/>
      <c r="I67" s="324"/>
      <c r="J67" s="324"/>
      <c r="K67" s="324"/>
      <c r="L67" s="324"/>
    </row>
    <row r="68" spans="1:12" ht="24.75" customHeight="1" x14ac:dyDescent="0.2">
      <c r="A68" s="27"/>
      <c r="B68" s="27"/>
      <c r="C68" s="27"/>
      <c r="D68" s="27"/>
      <c r="E68" s="27"/>
      <c r="F68" s="27"/>
      <c r="G68" s="27"/>
      <c r="H68" s="28"/>
      <c r="I68" s="324"/>
      <c r="J68" s="324"/>
      <c r="K68" s="324"/>
      <c r="L68" s="324"/>
    </row>
    <row r="69" spans="1:12" ht="24.75" customHeight="1" x14ac:dyDescent="0.2">
      <c r="A69" s="27"/>
      <c r="B69" s="27"/>
      <c r="C69" s="27"/>
      <c r="D69" s="27"/>
      <c r="E69" s="27"/>
      <c r="F69" s="27"/>
      <c r="G69" s="27"/>
      <c r="H69" s="28"/>
      <c r="I69" s="322"/>
      <c r="J69" s="322"/>
      <c r="K69" s="322"/>
      <c r="L69" s="322"/>
    </row>
    <row r="70" spans="1:12" ht="21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21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x14ac:dyDescent="0.2"/>
    <row r="623" s="6" customFormat="1" x14ac:dyDescent="0.2"/>
    <row r="624" s="6" customFormat="1" x14ac:dyDescent="0.2"/>
    <row r="625" s="6" customFormat="1" x14ac:dyDescent="0.2"/>
    <row r="626" s="6" customFormat="1" x14ac:dyDescent="0.2"/>
    <row r="627" s="6" customFormat="1" x14ac:dyDescent="0.2"/>
    <row r="628" s="6" customFormat="1" x14ac:dyDescent="0.2"/>
    <row r="629" s="6" customFormat="1" x14ac:dyDescent="0.2"/>
    <row r="630" s="6" customFormat="1" x14ac:dyDescent="0.2"/>
    <row r="631" s="6" customFormat="1" x14ac:dyDescent="0.2"/>
    <row r="632" s="6" customFormat="1" x14ac:dyDescent="0.2"/>
    <row r="633" s="6" customFormat="1" x14ac:dyDescent="0.2"/>
    <row r="634" s="6" customFormat="1" x14ac:dyDescent="0.2"/>
    <row r="635" s="6" customFormat="1" x14ac:dyDescent="0.2"/>
    <row r="636" s="6" customFormat="1" x14ac:dyDescent="0.2"/>
    <row r="637" s="6" customFormat="1" x14ac:dyDescent="0.2"/>
    <row r="638" s="6" customFormat="1" x14ac:dyDescent="0.2"/>
    <row r="639" s="6" customFormat="1" x14ac:dyDescent="0.2"/>
    <row r="640" s="6" customFormat="1" x14ac:dyDescent="0.2"/>
    <row r="641" s="6" customFormat="1" x14ac:dyDescent="0.2"/>
    <row r="642" s="6" customFormat="1" x14ac:dyDescent="0.2"/>
    <row r="643" s="6" customFormat="1" x14ac:dyDescent="0.2"/>
    <row r="644" s="6" customFormat="1" x14ac:dyDescent="0.2"/>
    <row r="645" s="6" customFormat="1" x14ac:dyDescent="0.2"/>
    <row r="646" s="6" customFormat="1" x14ac:dyDescent="0.2"/>
    <row r="647" s="6" customFormat="1" x14ac:dyDescent="0.2"/>
    <row r="648" s="6" customFormat="1" x14ac:dyDescent="0.2"/>
    <row r="649" s="6" customFormat="1" x14ac:dyDescent="0.2"/>
    <row r="650" s="6" customFormat="1" x14ac:dyDescent="0.2"/>
    <row r="651" s="6" customFormat="1" x14ac:dyDescent="0.2"/>
    <row r="652" s="6" customFormat="1" x14ac:dyDescent="0.2"/>
    <row r="653" s="6" customFormat="1" x14ac:dyDescent="0.2"/>
    <row r="654" s="6" customFormat="1" x14ac:dyDescent="0.2"/>
    <row r="655" s="6" customFormat="1" x14ac:dyDescent="0.2"/>
    <row r="656" s="6" customFormat="1" x14ac:dyDescent="0.2"/>
    <row r="657" s="6" customFormat="1" x14ac:dyDescent="0.2"/>
    <row r="658" s="6" customFormat="1" x14ac:dyDescent="0.2"/>
    <row r="659" s="6" customFormat="1" x14ac:dyDescent="0.2"/>
    <row r="660" s="6" customFormat="1" x14ac:dyDescent="0.2"/>
    <row r="661" s="6" customFormat="1" x14ac:dyDescent="0.2"/>
    <row r="662" s="6" customFormat="1" x14ac:dyDescent="0.2"/>
    <row r="663" s="6" customFormat="1" x14ac:dyDescent="0.2"/>
    <row r="664" s="6" customFormat="1" x14ac:dyDescent="0.2"/>
    <row r="665" s="6" customFormat="1" x14ac:dyDescent="0.2"/>
    <row r="666" s="6" customFormat="1" x14ac:dyDescent="0.2"/>
    <row r="667" s="6" customFormat="1" x14ac:dyDescent="0.2"/>
    <row r="668" s="6" customFormat="1" x14ac:dyDescent="0.2"/>
    <row r="669" s="6" customFormat="1" x14ac:dyDescent="0.2"/>
    <row r="670" s="6" customFormat="1" x14ac:dyDescent="0.2"/>
    <row r="671" s="6" customFormat="1" x14ac:dyDescent="0.2"/>
    <row r="672" s="6" customFormat="1" x14ac:dyDescent="0.2"/>
    <row r="673" s="6" customFormat="1" x14ac:dyDescent="0.2"/>
    <row r="674" s="6" customFormat="1" x14ac:dyDescent="0.2"/>
    <row r="675" s="6" customFormat="1" x14ac:dyDescent="0.2"/>
    <row r="676" s="6" customFormat="1" x14ac:dyDescent="0.2"/>
    <row r="677" s="6" customFormat="1" x14ac:dyDescent="0.2"/>
    <row r="678" s="6" customFormat="1" x14ac:dyDescent="0.2"/>
    <row r="679" s="6" customFormat="1" x14ac:dyDescent="0.2"/>
    <row r="680" s="6" customFormat="1" x14ac:dyDescent="0.2"/>
    <row r="681" s="6" customFormat="1" x14ac:dyDescent="0.2"/>
    <row r="682" s="6" customFormat="1" x14ac:dyDescent="0.2"/>
    <row r="683" s="6" customFormat="1" x14ac:dyDescent="0.2"/>
    <row r="684" s="6" customFormat="1" x14ac:dyDescent="0.2"/>
    <row r="685" s="6" customFormat="1" x14ac:dyDescent="0.2"/>
    <row r="686" s="6" customFormat="1" x14ac:dyDescent="0.2"/>
    <row r="687" s="6" customFormat="1" x14ac:dyDescent="0.2"/>
    <row r="688" s="6" customFormat="1" x14ac:dyDescent="0.2"/>
    <row r="689" s="6" customFormat="1" x14ac:dyDescent="0.2"/>
    <row r="690" s="6" customFormat="1" x14ac:dyDescent="0.2"/>
    <row r="691" s="6" customFormat="1" x14ac:dyDescent="0.2"/>
    <row r="692" s="6" customFormat="1" x14ac:dyDescent="0.2"/>
    <row r="693" s="6" customFormat="1" x14ac:dyDescent="0.2"/>
    <row r="694" s="6" customFormat="1" x14ac:dyDescent="0.2"/>
    <row r="695" s="6" customFormat="1" x14ac:dyDescent="0.2"/>
    <row r="696" s="6" customFormat="1" x14ac:dyDescent="0.2"/>
    <row r="697" s="6" customFormat="1" x14ac:dyDescent="0.2"/>
    <row r="698" s="6" customFormat="1" x14ac:dyDescent="0.2"/>
    <row r="699" s="6" customFormat="1" x14ac:dyDescent="0.2"/>
    <row r="700" s="6" customFormat="1" x14ac:dyDescent="0.2"/>
    <row r="701" s="6" customFormat="1" x14ac:dyDescent="0.2"/>
    <row r="702" s="6" customFormat="1" x14ac:dyDescent="0.2"/>
    <row r="703" s="6" customFormat="1" x14ac:dyDescent="0.2"/>
    <row r="704" s="6" customFormat="1" x14ac:dyDescent="0.2"/>
    <row r="705" s="6" customFormat="1" x14ac:dyDescent="0.2"/>
    <row r="706" s="6" customFormat="1" x14ac:dyDescent="0.2"/>
    <row r="707" s="6" customFormat="1" x14ac:dyDescent="0.2"/>
    <row r="708" s="6" customFormat="1" x14ac:dyDescent="0.2"/>
    <row r="709" s="6" customFormat="1" x14ac:dyDescent="0.2"/>
    <row r="710" s="6" customFormat="1" x14ac:dyDescent="0.2"/>
    <row r="711" s="6" customFormat="1" x14ac:dyDescent="0.2"/>
    <row r="712" s="6" customFormat="1" x14ac:dyDescent="0.2"/>
    <row r="713" s="6" customFormat="1" x14ac:dyDescent="0.2"/>
    <row r="714" s="6" customFormat="1" x14ac:dyDescent="0.2"/>
    <row r="715" s="6" customFormat="1" x14ac:dyDescent="0.2"/>
    <row r="716" s="6" customFormat="1" x14ac:dyDescent="0.2"/>
    <row r="717" s="6" customFormat="1" x14ac:dyDescent="0.2"/>
    <row r="718" s="6" customFormat="1" x14ac:dyDescent="0.2"/>
    <row r="719" s="6" customFormat="1" x14ac:dyDescent="0.2"/>
    <row r="720" s="6" customFormat="1" x14ac:dyDescent="0.2"/>
    <row r="721" s="6" customFormat="1" x14ac:dyDescent="0.2"/>
    <row r="722" s="6" customFormat="1" x14ac:dyDescent="0.2"/>
    <row r="723" s="6" customFormat="1" x14ac:dyDescent="0.2"/>
    <row r="724" s="6" customFormat="1" x14ac:dyDescent="0.2"/>
    <row r="725" s="6" customFormat="1" x14ac:dyDescent="0.2"/>
    <row r="726" s="6" customFormat="1" x14ac:dyDescent="0.2"/>
    <row r="727" s="6" customFormat="1" x14ac:dyDescent="0.2"/>
    <row r="728" s="6" customFormat="1" x14ac:dyDescent="0.2"/>
    <row r="729" s="6" customFormat="1" x14ac:dyDescent="0.2"/>
    <row r="730" s="6" customFormat="1" x14ac:dyDescent="0.2"/>
    <row r="731" s="6" customFormat="1" x14ac:dyDescent="0.2"/>
    <row r="732" s="6" customFormat="1" x14ac:dyDescent="0.2"/>
    <row r="733" s="6" customFormat="1" x14ac:dyDescent="0.2"/>
    <row r="734" s="6" customFormat="1" x14ac:dyDescent="0.2"/>
    <row r="735" s="6" customFormat="1" x14ac:dyDescent="0.2"/>
    <row r="736" s="6" customFormat="1" x14ac:dyDescent="0.2"/>
    <row r="737" s="6" customFormat="1" x14ac:dyDescent="0.2"/>
    <row r="738" s="6" customFormat="1" x14ac:dyDescent="0.2"/>
    <row r="739" s="6" customFormat="1" x14ac:dyDescent="0.2"/>
    <row r="740" s="6" customFormat="1" x14ac:dyDescent="0.2"/>
    <row r="741" s="6" customFormat="1" x14ac:dyDescent="0.2"/>
    <row r="742" s="6" customFormat="1" x14ac:dyDescent="0.2"/>
    <row r="743" s="6" customFormat="1" x14ac:dyDescent="0.2"/>
    <row r="744" s="6" customFormat="1" x14ac:dyDescent="0.2"/>
    <row r="745" s="6" customFormat="1" x14ac:dyDescent="0.2"/>
    <row r="746" s="6" customFormat="1" x14ac:dyDescent="0.2"/>
    <row r="747" s="6" customFormat="1" x14ac:dyDescent="0.2"/>
    <row r="748" s="6" customFormat="1" x14ac:dyDescent="0.2"/>
    <row r="749" s="6" customFormat="1" x14ac:dyDescent="0.2"/>
    <row r="750" s="6" customFormat="1" x14ac:dyDescent="0.2"/>
    <row r="751" s="6" customFormat="1" x14ac:dyDescent="0.2"/>
    <row r="752" s="6" customFormat="1" x14ac:dyDescent="0.2"/>
    <row r="753" s="6" customFormat="1" x14ac:dyDescent="0.2"/>
    <row r="754" s="6" customFormat="1" x14ac:dyDescent="0.2"/>
    <row r="755" s="6" customFormat="1" x14ac:dyDescent="0.2"/>
    <row r="756" s="6" customFormat="1" x14ac:dyDescent="0.2"/>
    <row r="757" s="6" customFormat="1" x14ac:dyDescent="0.2"/>
    <row r="758" s="6" customFormat="1" x14ac:dyDescent="0.2"/>
    <row r="759" s="6" customFormat="1" x14ac:dyDescent="0.2"/>
    <row r="760" s="6" customFormat="1" x14ac:dyDescent="0.2"/>
    <row r="761" s="6" customFormat="1" x14ac:dyDescent="0.2"/>
    <row r="762" s="6" customFormat="1" x14ac:dyDescent="0.2"/>
    <row r="763" s="6" customFormat="1" x14ac:dyDescent="0.2"/>
    <row r="764" s="6" customFormat="1" x14ac:dyDescent="0.2"/>
    <row r="765" s="6" customFormat="1" x14ac:dyDescent="0.2"/>
    <row r="766" s="6" customFormat="1" x14ac:dyDescent="0.2"/>
    <row r="767" s="6" customFormat="1" x14ac:dyDescent="0.2"/>
    <row r="768" s="6" customFormat="1" x14ac:dyDescent="0.2"/>
    <row r="769" s="6" customFormat="1" x14ac:dyDescent="0.2"/>
    <row r="770" s="6" customFormat="1" x14ac:dyDescent="0.2"/>
    <row r="771" s="6" customFormat="1" x14ac:dyDescent="0.2"/>
    <row r="772" s="6" customFormat="1" x14ac:dyDescent="0.2"/>
    <row r="773" s="6" customFormat="1" x14ac:dyDescent="0.2"/>
    <row r="774" s="6" customFormat="1" x14ac:dyDescent="0.2"/>
    <row r="775" s="6" customFormat="1" x14ac:dyDescent="0.2"/>
    <row r="776" s="6" customFormat="1" x14ac:dyDescent="0.2"/>
    <row r="777" s="6" customFormat="1" x14ac:dyDescent="0.2"/>
    <row r="778" s="6" customFormat="1" x14ac:dyDescent="0.2"/>
    <row r="779" s="6" customFormat="1" x14ac:dyDescent="0.2"/>
    <row r="780" s="6" customFormat="1" x14ac:dyDescent="0.2"/>
    <row r="781" s="6" customFormat="1" x14ac:dyDescent="0.2"/>
    <row r="782" s="6" customFormat="1" x14ac:dyDescent="0.2"/>
    <row r="783" s="6" customFormat="1" x14ac:dyDescent="0.2"/>
    <row r="784" s="6" customFormat="1" x14ac:dyDescent="0.2"/>
    <row r="785" s="6" customFormat="1" x14ac:dyDescent="0.2"/>
    <row r="786" s="6" customFormat="1" x14ac:dyDescent="0.2"/>
    <row r="787" s="6" customFormat="1" x14ac:dyDescent="0.2"/>
    <row r="788" s="6" customFormat="1" x14ac:dyDescent="0.2"/>
    <row r="789" s="6" customFormat="1" x14ac:dyDescent="0.2"/>
    <row r="790" s="6" customFormat="1" x14ac:dyDescent="0.2"/>
    <row r="791" s="6" customFormat="1" x14ac:dyDescent="0.2"/>
    <row r="792" s="6" customFormat="1" x14ac:dyDescent="0.2"/>
    <row r="793" s="6" customFormat="1" x14ac:dyDescent="0.2"/>
    <row r="794" s="6" customFormat="1" x14ac:dyDescent="0.2"/>
    <row r="795" s="6" customFormat="1" x14ac:dyDescent="0.2"/>
    <row r="796" s="6" customFormat="1" x14ac:dyDescent="0.2"/>
    <row r="797" s="6" customFormat="1" x14ac:dyDescent="0.2"/>
    <row r="798" s="6" customFormat="1" x14ac:dyDescent="0.2"/>
    <row r="799" s="6" customFormat="1" x14ac:dyDescent="0.2"/>
    <row r="800" s="6" customFormat="1" x14ac:dyDescent="0.2"/>
    <row r="801" s="6" customFormat="1" x14ac:dyDescent="0.2"/>
    <row r="802" s="6" customFormat="1" x14ac:dyDescent="0.2"/>
    <row r="803" s="6" customFormat="1" x14ac:dyDescent="0.2"/>
    <row r="804" s="6" customFormat="1" x14ac:dyDescent="0.2"/>
    <row r="805" s="6" customFormat="1" x14ac:dyDescent="0.2"/>
    <row r="806" s="6" customFormat="1" x14ac:dyDescent="0.2"/>
    <row r="807" s="6" customFormat="1" x14ac:dyDescent="0.2"/>
    <row r="808" s="6" customFormat="1" x14ac:dyDescent="0.2"/>
    <row r="809" s="6" customFormat="1" x14ac:dyDescent="0.2"/>
    <row r="810" s="6" customFormat="1" x14ac:dyDescent="0.2"/>
    <row r="811" s="6" customFormat="1" x14ac:dyDescent="0.2"/>
    <row r="812" s="6" customFormat="1" x14ac:dyDescent="0.2"/>
    <row r="813" s="6" customFormat="1" x14ac:dyDescent="0.2"/>
    <row r="814" s="6" customFormat="1" x14ac:dyDescent="0.2"/>
    <row r="815" s="6" customFormat="1" x14ac:dyDescent="0.2"/>
    <row r="816" s="6" customFormat="1" x14ac:dyDescent="0.2"/>
    <row r="817" s="6" customFormat="1" x14ac:dyDescent="0.2"/>
    <row r="818" s="6" customFormat="1" x14ac:dyDescent="0.2"/>
    <row r="819" s="6" customFormat="1" x14ac:dyDescent="0.2"/>
    <row r="820" s="6" customFormat="1" x14ac:dyDescent="0.2"/>
    <row r="821" s="6" customFormat="1" x14ac:dyDescent="0.2"/>
    <row r="822" s="6" customFormat="1" x14ac:dyDescent="0.2"/>
    <row r="823" s="6" customFormat="1" x14ac:dyDescent="0.2"/>
    <row r="824" s="6" customFormat="1" x14ac:dyDescent="0.2"/>
    <row r="825" s="6" customFormat="1" x14ac:dyDescent="0.2"/>
    <row r="826" s="6" customFormat="1" x14ac:dyDescent="0.2"/>
    <row r="827" s="6" customFormat="1" x14ac:dyDescent="0.2"/>
    <row r="828" s="6" customFormat="1" x14ac:dyDescent="0.2"/>
    <row r="829" s="6" customFormat="1" x14ac:dyDescent="0.2"/>
    <row r="830" s="6" customFormat="1" x14ac:dyDescent="0.2"/>
    <row r="831" s="6" customFormat="1" x14ac:dyDescent="0.2"/>
    <row r="832" s="6" customFormat="1" x14ac:dyDescent="0.2"/>
    <row r="833" s="6" customFormat="1" x14ac:dyDescent="0.2"/>
    <row r="834" s="6" customFormat="1" x14ac:dyDescent="0.2"/>
    <row r="835" s="6" customFormat="1" x14ac:dyDescent="0.2"/>
    <row r="836" s="6" customFormat="1" x14ac:dyDescent="0.2"/>
    <row r="837" s="6" customFormat="1" x14ac:dyDescent="0.2"/>
    <row r="838" s="6" customFormat="1" x14ac:dyDescent="0.2"/>
    <row r="839" s="6" customFormat="1" x14ac:dyDescent="0.2"/>
    <row r="840" s="6" customFormat="1" x14ac:dyDescent="0.2"/>
    <row r="841" s="6" customFormat="1" x14ac:dyDescent="0.2"/>
    <row r="842" s="6" customFormat="1" x14ac:dyDescent="0.2"/>
    <row r="843" s="6" customFormat="1" x14ac:dyDescent="0.2"/>
    <row r="844" s="6" customFormat="1" x14ac:dyDescent="0.2"/>
    <row r="845" s="6" customFormat="1" x14ac:dyDescent="0.2"/>
    <row r="846" s="6" customFormat="1" x14ac:dyDescent="0.2"/>
    <row r="847" s="6" customFormat="1" x14ac:dyDescent="0.2"/>
    <row r="848" s="6" customFormat="1" x14ac:dyDescent="0.2"/>
    <row r="849" s="6" customFormat="1" x14ac:dyDescent="0.2"/>
    <row r="850" s="6" customFormat="1" x14ac:dyDescent="0.2"/>
    <row r="851" s="6" customFormat="1" x14ac:dyDescent="0.2"/>
    <row r="852" s="6" customFormat="1" x14ac:dyDescent="0.2"/>
    <row r="853" s="6" customFormat="1" x14ac:dyDescent="0.2"/>
    <row r="854" s="6" customFormat="1" x14ac:dyDescent="0.2"/>
    <row r="855" s="6" customFormat="1" x14ac:dyDescent="0.2"/>
    <row r="856" s="6" customFormat="1" x14ac:dyDescent="0.2"/>
    <row r="857" s="6" customFormat="1" x14ac:dyDescent="0.2"/>
    <row r="858" s="6" customFormat="1" x14ac:dyDescent="0.2"/>
    <row r="859" s="6" customFormat="1" x14ac:dyDescent="0.2"/>
    <row r="860" s="6" customFormat="1" x14ac:dyDescent="0.2"/>
    <row r="861" s="6" customFormat="1" x14ac:dyDescent="0.2"/>
    <row r="862" s="6" customFormat="1" x14ac:dyDescent="0.2"/>
    <row r="863" s="6" customFormat="1" x14ac:dyDescent="0.2"/>
    <row r="864" s="6" customFormat="1" x14ac:dyDescent="0.2"/>
    <row r="865" s="6" customFormat="1" x14ac:dyDescent="0.2"/>
    <row r="866" s="6" customFormat="1" x14ac:dyDescent="0.2"/>
    <row r="867" s="6" customFormat="1" x14ac:dyDescent="0.2"/>
    <row r="868" s="6" customFormat="1" x14ac:dyDescent="0.2"/>
    <row r="869" s="6" customFormat="1" x14ac:dyDescent="0.2"/>
    <row r="870" s="6" customFormat="1" x14ac:dyDescent="0.2"/>
    <row r="871" s="6" customFormat="1" x14ac:dyDescent="0.2"/>
    <row r="872" s="6" customFormat="1" x14ac:dyDescent="0.2"/>
    <row r="873" s="6" customFormat="1" x14ac:dyDescent="0.2"/>
    <row r="874" s="6" customFormat="1" x14ac:dyDescent="0.2"/>
    <row r="875" s="6" customFormat="1" x14ac:dyDescent="0.2"/>
    <row r="876" s="6" customFormat="1" x14ac:dyDescent="0.2"/>
    <row r="877" s="6" customFormat="1" x14ac:dyDescent="0.2"/>
    <row r="878" s="6" customFormat="1" x14ac:dyDescent="0.2"/>
    <row r="879" s="6" customFormat="1" x14ac:dyDescent="0.2"/>
    <row r="880" s="6" customFormat="1" x14ac:dyDescent="0.2"/>
    <row r="881" s="6" customFormat="1" x14ac:dyDescent="0.2"/>
    <row r="882" s="6" customFormat="1" x14ac:dyDescent="0.2"/>
    <row r="883" s="6" customFormat="1" x14ac:dyDescent="0.2"/>
    <row r="884" s="6" customFormat="1" x14ac:dyDescent="0.2"/>
    <row r="885" s="6" customFormat="1" x14ac:dyDescent="0.2"/>
    <row r="886" s="6" customFormat="1" x14ac:dyDescent="0.2"/>
    <row r="887" s="6" customFormat="1" x14ac:dyDescent="0.2"/>
    <row r="888" s="6" customFormat="1" x14ac:dyDescent="0.2"/>
    <row r="889" s="6" customFormat="1" x14ac:dyDescent="0.2"/>
    <row r="890" s="6" customFormat="1" x14ac:dyDescent="0.2"/>
    <row r="891" s="6" customFormat="1" x14ac:dyDescent="0.2"/>
    <row r="892" s="6" customFormat="1" x14ac:dyDescent="0.2"/>
    <row r="893" s="6" customFormat="1" x14ac:dyDescent="0.2"/>
    <row r="894" s="6" customFormat="1" x14ac:dyDescent="0.2"/>
    <row r="895" s="6" customFormat="1" x14ac:dyDescent="0.2"/>
    <row r="896" s="6" customFormat="1" x14ac:dyDescent="0.2"/>
    <row r="897" s="6" customFormat="1" x14ac:dyDescent="0.2"/>
    <row r="898" s="6" customFormat="1" x14ac:dyDescent="0.2"/>
    <row r="899" s="6" customFormat="1" x14ac:dyDescent="0.2"/>
    <row r="900" s="6" customFormat="1" x14ac:dyDescent="0.2"/>
    <row r="901" s="6" customFormat="1" x14ac:dyDescent="0.2"/>
    <row r="902" s="6" customFormat="1" x14ac:dyDescent="0.2"/>
    <row r="903" s="6" customFormat="1" x14ac:dyDescent="0.2"/>
    <row r="904" s="6" customFormat="1" x14ac:dyDescent="0.2"/>
    <row r="905" s="6" customFormat="1" x14ac:dyDescent="0.2"/>
    <row r="906" s="6" customFormat="1" x14ac:dyDescent="0.2"/>
    <row r="907" s="6" customFormat="1" x14ac:dyDescent="0.2"/>
    <row r="908" s="6" customFormat="1" x14ac:dyDescent="0.2"/>
    <row r="909" s="6" customFormat="1" x14ac:dyDescent="0.2"/>
    <row r="910" s="6" customFormat="1" x14ac:dyDescent="0.2"/>
    <row r="911" s="6" customFormat="1" x14ac:dyDescent="0.2"/>
    <row r="912" s="6" customFormat="1" x14ac:dyDescent="0.2"/>
    <row r="913" s="6" customFormat="1" x14ac:dyDescent="0.2"/>
    <row r="914" s="6" customFormat="1" x14ac:dyDescent="0.2"/>
  </sheetData>
  <protectedRanges>
    <protectedRange sqref="E40:F47 I66:I69 E21:F38 J65:L69 E51:F61 E49:F49" name="Range1"/>
    <protectedRange sqref="B53:B55 A52:A55 C52:D55 C61:D61" name="Range1_2"/>
    <protectedRange sqref="H56" name="Range1_6"/>
    <protectedRange sqref="L21:L47 L51:L61 L49" name="Range1_1_1"/>
    <protectedRange sqref="G48:H48" name="Range1_1"/>
    <protectedRange sqref="S48" name="Range1_1_1_1"/>
  </protectedRanges>
  <mergeCells count="34">
    <mergeCell ref="I50:J50"/>
    <mergeCell ref="H62:J62"/>
    <mergeCell ref="B46:L46"/>
    <mergeCell ref="E16:I16"/>
    <mergeCell ref="F9:G9"/>
    <mergeCell ref="K13:L13"/>
    <mergeCell ref="K14:L14"/>
    <mergeCell ref="K15:L15"/>
    <mergeCell ref="K16:L16"/>
    <mergeCell ref="F1:L1"/>
    <mergeCell ref="F2:L2"/>
    <mergeCell ref="F3:L3"/>
    <mergeCell ref="F4:L4"/>
    <mergeCell ref="I69:L69"/>
    <mergeCell ref="I66:L66"/>
    <mergeCell ref="I65:L65"/>
    <mergeCell ref="I38:J38"/>
    <mergeCell ref="E12:I12"/>
    <mergeCell ref="E13:I13"/>
    <mergeCell ref="E14:I14"/>
    <mergeCell ref="I67:L67"/>
    <mergeCell ref="C63:E63"/>
    <mergeCell ref="B50:D50"/>
    <mergeCell ref="A49:L49"/>
    <mergeCell ref="I68:L68"/>
    <mergeCell ref="K5:L5"/>
    <mergeCell ref="B48:T48"/>
    <mergeCell ref="F5:G5"/>
    <mergeCell ref="F6:G6"/>
    <mergeCell ref="F8:G8"/>
    <mergeCell ref="F7:G7"/>
    <mergeCell ref="E15:I15"/>
    <mergeCell ref="B18:J18"/>
    <mergeCell ref="K12:L12"/>
  </mergeCells>
  <pageMargins left="0.25" right="0.25" top="0.4" bottom="0.25" header="0.3" footer="0.3"/>
  <pageSetup scale="40" fitToHeight="0" orientation="portrait" r:id="rId1"/>
  <ignoredErrors>
    <ignoredError sqref="K16 K1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9038-4DF7-4D9D-BB80-A58FC47C126B}">
  <dimension ref="A1:AK59"/>
  <sheetViews>
    <sheetView workbookViewId="0">
      <pane xSplit="2" ySplit="3" topLeftCell="C4" activePane="bottomRight" state="frozen"/>
      <selection pane="topRight" activeCell="B41" sqref="B41"/>
      <selection pane="bottomLeft" activeCell="B41" sqref="B41"/>
      <selection pane="bottomRight" sqref="A1:B1"/>
    </sheetView>
  </sheetViews>
  <sheetFormatPr defaultColWidth="8.7109375" defaultRowHeight="12.75" x14ac:dyDescent="0.2"/>
  <cols>
    <col min="1" max="1" width="10.7109375" customWidth="1"/>
    <col min="2" max="2" width="57.85546875" customWidth="1"/>
    <col min="3" max="3" width="11.5703125" customWidth="1"/>
    <col min="4" max="4" width="12.42578125" bestFit="1" customWidth="1"/>
    <col min="5" max="5" width="9.28515625" hidden="1" customWidth="1"/>
    <col min="6" max="6" width="17.5703125" customWidth="1"/>
    <col min="7" max="12" width="9.140625" style="9" customWidth="1"/>
    <col min="13" max="28" width="9.140625" customWidth="1"/>
    <col min="29" max="29" width="20.7109375" customWidth="1"/>
    <col min="30" max="30" width="2.5703125" style="58" customWidth="1"/>
    <col min="31" max="31" width="17.28515625" bestFit="1" customWidth="1"/>
    <col min="32" max="32" width="2.7109375" style="65" customWidth="1"/>
    <col min="33" max="33" width="17.140625" customWidth="1"/>
    <col min="34" max="34" width="18.7109375" customWidth="1"/>
    <col min="35" max="35" width="18.42578125" customWidth="1"/>
    <col min="36" max="36" width="20.28515625" customWidth="1"/>
  </cols>
  <sheetData>
    <row r="1" spans="1:36" ht="30" customHeight="1" thickTop="1" x14ac:dyDescent="0.35">
      <c r="A1" s="371" t="s">
        <v>107</v>
      </c>
      <c r="B1" s="372"/>
      <c r="C1" s="241"/>
      <c r="D1" s="241"/>
      <c r="E1" s="241"/>
      <c r="F1" s="360" t="s">
        <v>108</v>
      </c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75"/>
      <c r="AG1" s="54"/>
      <c r="AH1" s="54" t="s">
        <v>109</v>
      </c>
      <c r="AI1" s="54" t="s">
        <v>110</v>
      </c>
      <c r="AJ1" s="54" t="s">
        <v>111</v>
      </c>
    </row>
    <row r="2" spans="1:36" ht="27" customHeight="1" x14ac:dyDescent="0.4">
      <c r="A2" s="373" t="s">
        <v>112</v>
      </c>
      <c r="B2" s="374"/>
      <c r="C2" s="242"/>
      <c r="D2" s="242"/>
      <c r="E2" s="242"/>
      <c r="F2" s="376" t="s">
        <v>113</v>
      </c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7"/>
      <c r="AG2" s="56"/>
      <c r="AH2" s="56">
        <f>AI2+AJ2</f>
        <v>0</v>
      </c>
      <c r="AI2" s="56">
        <f>'Servings to Pounds'!I9</f>
        <v>0</v>
      </c>
      <c r="AJ2" s="56">
        <f>'Servings to Pounds'!H9</f>
        <v>0</v>
      </c>
    </row>
    <row r="3" spans="1:36" s="10" customFormat="1" ht="41.25" customHeight="1" x14ac:dyDescent="0.35">
      <c r="A3" s="243" t="s">
        <v>36</v>
      </c>
      <c r="B3" s="244" t="s">
        <v>37</v>
      </c>
      <c r="C3" s="245" t="s">
        <v>114</v>
      </c>
      <c r="D3" s="245" t="s">
        <v>115</v>
      </c>
      <c r="E3" s="246" t="s">
        <v>116</v>
      </c>
      <c r="F3" s="247" t="s">
        <v>117</v>
      </c>
      <c r="G3" s="370" t="s">
        <v>118</v>
      </c>
      <c r="H3" s="370"/>
      <c r="I3" s="368" t="s">
        <v>119</v>
      </c>
      <c r="J3" s="368"/>
      <c r="K3" s="368" t="s">
        <v>120</v>
      </c>
      <c r="L3" s="368"/>
      <c r="M3" s="368" t="s">
        <v>121</v>
      </c>
      <c r="N3" s="368"/>
      <c r="O3" s="368" t="s">
        <v>122</v>
      </c>
      <c r="P3" s="368"/>
      <c r="Q3" s="368" t="s">
        <v>123</v>
      </c>
      <c r="R3" s="368"/>
      <c r="S3" s="368" t="s">
        <v>124</v>
      </c>
      <c r="T3" s="368"/>
      <c r="U3" s="368" t="s">
        <v>125</v>
      </c>
      <c r="V3" s="368"/>
      <c r="W3" s="368" t="s">
        <v>126</v>
      </c>
      <c r="X3" s="368"/>
      <c r="Y3" s="368" t="s">
        <v>127</v>
      </c>
      <c r="Z3" s="368"/>
      <c r="AA3" s="368" t="s">
        <v>128</v>
      </c>
      <c r="AB3" s="368"/>
      <c r="AC3" s="248" t="s">
        <v>129</v>
      </c>
      <c r="AD3" s="59"/>
      <c r="AE3" s="54" t="s">
        <v>130</v>
      </c>
      <c r="AF3" s="59"/>
    </row>
    <row r="4" spans="1:36" s="10" customFormat="1" ht="24" customHeight="1" x14ac:dyDescent="0.35">
      <c r="A4" s="249"/>
      <c r="B4" s="250" t="s">
        <v>131</v>
      </c>
      <c r="C4" s="397"/>
      <c r="D4" s="397"/>
      <c r="E4" s="251"/>
      <c r="F4" s="252"/>
      <c r="G4" s="363"/>
      <c r="H4" s="363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253"/>
      <c r="AD4" s="59"/>
      <c r="AE4"/>
      <c r="AF4" s="59"/>
      <c r="AG4" s="55"/>
      <c r="AH4" s="55" t="s">
        <v>132</v>
      </c>
      <c r="AI4" s="55" t="s">
        <v>133</v>
      </c>
      <c r="AJ4" s="55" t="s">
        <v>134</v>
      </c>
    </row>
    <row r="5" spans="1:36" s="10" customFormat="1" ht="24" customHeight="1" x14ac:dyDescent="0.3">
      <c r="A5" s="249"/>
      <c r="B5" s="250" t="s">
        <v>135</v>
      </c>
      <c r="C5" s="397"/>
      <c r="D5" s="397"/>
      <c r="E5" s="251"/>
      <c r="F5" s="254"/>
      <c r="G5" s="364"/>
      <c r="H5" s="364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253"/>
      <c r="AD5" s="59"/>
      <c r="AE5"/>
      <c r="AF5" s="59"/>
      <c r="AG5" s="55"/>
      <c r="AH5" s="55"/>
      <c r="AI5" s="55"/>
      <c r="AJ5" s="55"/>
    </row>
    <row r="6" spans="1:36" s="10" customFormat="1" ht="27" customHeight="1" x14ac:dyDescent="0.2">
      <c r="A6" s="161">
        <v>792401</v>
      </c>
      <c r="B6" s="166" t="str">
        <f>'Servings to Pounds'!B22</f>
        <v>WG Whole Muscle Breaded Breast Chunks</v>
      </c>
      <c r="C6" s="255"/>
      <c r="D6" s="256">
        <f>C6/32</f>
        <v>0</v>
      </c>
      <c r="E6" s="257">
        <f>'Servings to Pounds'!J22</f>
        <v>31.68</v>
      </c>
      <c r="F6" s="240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0">
        <f t="shared" ref="AC6:AC21" si="0">SUM(F6:AB6)</f>
        <v>0</v>
      </c>
      <c r="AD6" s="59"/>
      <c r="AE6" s="49">
        <f>'Servings to Pounds'!I22</f>
        <v>0</v>
      </c>
      <c r="AF6" s="59"/>
      <c r="AG6" s="57"/>
      <c r="AH6" s="57">
        <f t="shared" ref="AH6:AH17" si="1">AI6+AJ6</f>
        <v>0</v>
      </c>
      <c r="AJ6" s="57">
        <f t="shared" ref="AJ6:AJ21" si="2">E6*AC6</f>
        <v>0</v>
      </c>
    </row>
    <row r="7" spans="1:36" s="10" customFormat="1" ht="27" customHeight="1" x14ac:dyDescent="0.2">
      <c r="A7" s="161">
        <v>792402</v>
      </c>
      <c r="B7" s="166" t="str">
        <f>'Servings to Pounds'!B23</f>
        <v>WG Whole Muscle Spicy Breast Chunks</v>
      </c>
      <c r="C7" s="255"/>
      <c r="D7" s="256">
        <f t="shared" ref="D7:D17" si="3">C7/32</f>
        <v>0</v>
      </c>
      <c r="E7" s="257">
        <f>'Servings to Pounds'!J23</f>
        <v>31.68</v>
      </c>
      <c r="F7" s="240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1"/>
      <c r="AC7" s="30">
        <f t="shared" si="0"/>
        <v>0</v>
      </c>
      <c r="AD7" s="59"/>
      <c r="AE7" s="49">
        <f>'Servings to Pounds'!I23</f>
        <v>0</v>
      </c>
      <c r="AF7" s="59"/>
      <c r="AG7" s="57"/>
      <c r="AH7" s="57">
        <f t="shared" si="1"/>
        <v>0</v>
      </c>
      <c r="AJ7" s="57">
        <f t="shared" si="2"/>
        <v>0</v>
      </c>
    </row>
    <row r="8" spans="1:36" s="10" customFormat="1" ht="27" customHeight="1" x14ac:dyDescent="0.2">
      <c r="A8" s="161">
        <v>792404</v>
      </c>
      <c r="B8" s="166" t="str">
        <f>'Servings to Pounds'!B24</f>
        <v>WG Whole Muscle Dill Breast Chunks</v>
      </c>
      <c r="C8" s="255"/>
      <c r="D8" s="256">
        <f t="shared" ref="D8:D10" si="4">C8/32</f>
        <v>0</v>
      </c>
      <c r="E8" s="257">
        <f>'Servings to Pounds'!J24</f>
        <v>30.14</v>
      </c>
      <c r="F8" s="240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0">
        <f t="shared" si="0"/>
        <v>0</v>
      </c>
      <c r="AD8" s="59"/>
      <c r="AE8" s="49">
        <f>'Servings to Pounds'!I24</f>
        <v>0</v>
      </c>
      <c r="AF8" s="59"/>
      <c r="AG8" s="57"/>
      <c r="AH8" s="57">
        <f t="shared" si="1"/>
        <v>0</v>
      </c>
      <c r="AJ8" s="57">
        <f t="shared" si="2"/>
        <v>0</v>
      </c>
    </row>
    <row r="9" spans="1:36" s="10" customFormat="1" ht="27" customHeight="1" x14ac:dyDescent="0.2">
      <c r="A9" s="161">
        <v>792405</v>
      </c>
      <c r="B9" s="166" t="str">
        <f>'Servings to Pounds'!B25</f>
        <v>WG Whole Muscle Cheezy HOTZ Breast Chunks</v>
      </c>
      <c r="C9" s="255"/>
      <c r="D9" s="256">
        <f t="shared" si="4"/>
        <v>0</v>
      </c>
      <c r="E9" s="257">
        <f>'Servings to Pounds'!J25</f>
        <v>21.14</v>
      </c>
      <c r="F9" s="240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0">
        <f t="shared" si="0"/>
        <v>0</v>
      </c>
      <c r="AD9" s="59"/>
      <c r="AE9" s="49">
        <f>'Servings to Pounds'!I25</f>
        <v>0</v>
      </c>
      <c r="AF9" s="59"/>
      <c r="AG9" s="57"/>
      <c r="AH9" s="57">
        <f t="shared" si="1"/>
        <v>0</v>
      </c>
      <c r="AJ9" s="57">
        <f t="shared" si="2"/>
        <v>0</v>
      </c>
    </row>
    <row r="10" spans="1:36" s="10" customFormat="1" ht="27" customHeight="1" x14ac:dyDescent="0.2">
      <c r="A10" s="161">
        <v>792408</v>
      </c>
      <c r="B10" s="166" t="str">
        <f>'Servings to Pounds'!B26</f>
        <v>Whole Muscle Grilled Breast Chunks</v>
      </c>
      <c r="C10" s="255"/>
      <c r="D10" s="256">
        <f t="shared" si="4"/>
        <v>0</v>
      </c>
      <c r="E10" s="257">
        <f>'Servings to Pounds'!J26</f>
        <v>37.54</v>
      </c>
      <c r="F10" s="240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0">
        <f t="shared" si="0"/>
        <v>0</v>
      </c>
      <c r="AD10" s="59"/>
      <c r="AE10" s="49">
        <f>'Servings to Pounds'!I26</f>
        <v>0</v>
      </c>
      <c r="AF10" s="59"/>
      <c r="AG10" s="57"/>
      <c r="AH10" s="57">
        <f t="shared" si="1"/>
        <v>0</v>
      </c>
      <c r="AJ10" s="57">
        <f t="shared" si="2"/>
        <v>0</v>
      </c>
    </row>
    <row r="11" spans="1:36" s="10" customFormat="1" ht="27" customHeight="1" x14ac:dyDescent="0.2">
      <c r="A11" s="161">
        <v>792421</v>
      </c>
      <c r="B11" s="166" t="str">
        <f>'Servings to Pounds'!B27</f>
        <v>WG Whole Muscle Breast Fillets</v>
      </c>
      <c r="C11" s="255"/>
      <c r="D11" s="256">
        <f t="shared" si="3"/>
        <v>0</v>
      </c>
      <c r="E11" s="257">
        <f>'Servings to Pounds'!J27</f>
        <v>31.68</v>
      </c>
      <c r="F11" s="240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0">
        <f t="shared" si="0"/>
        <v>0</v>
      </c>
      <c r="AD11" s="59"/>
      <c r="AE11" s="49">
        <f>'Servings to Pounds'!I27</f>
        <v>0</v>
      </c>
      <c r="AF11" s="59"/>
      <c r="AG11" s="57"/>
      <c r="AH11" s="57">
        <f t="shared" si="1"/>
        <v>0</v>
      </c>
      <c r="AJ11" s="57">
        <f t="shared" si="2"/>
        <v>0</v>
      </c>
    </row>
    <row r="12" spans="1:36" s="11" customFormat="1" ht="27" customHeight="1" x14ac:dyDescent="0.2">
      <c r="A12" s="161">
        <v>792422</v>
      </c>
      <c r="B12" s="166" t="str">
        <f>'Servings to Pounds'!B28</f>
        <v>WG Whole Muscle Breast Fillets w/foil bags</v>
      </c>
      <c r="C12" s="255"/>
      <c r="D12" s="256">
        <f t="shared" si="3"/>
        <v>0</v>
      </c>
      <c r="E12" s="257">
        <f>'Servings to Pounds'!J28</f>
        <v>31.68</v>
      </c>
      <c r="F12" s="240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  <c r="Z12" s="361"/>
      <c r="AA12" s="361"/>
      <c r="AB12" s="361"/>
      <c r="AC12" s="30">
        <f t="shared" si="0"/>
        <v>0</v>
      </c>
      <c r="AD12" s="60"/>
      <c r="AE12" s="49">
        <f>'Servings to Pounds'!I28</f>
        <v>0</v>
      </c>
      <c r="AF12" s="63"/>
      <c r="AG12" s="57"/>
      <c r="AH12" s="57">
        <f t="shared" si="1"/>
        <v>0</v>
      </c>
      <c r="AJ12" s="57">
        <f t="shared" si="2"/>
        <v>0</v>
      </c>
    </row>
    <row r="13" spans="1:36" s="11" customFormat="1" ht="27" customHeight="1" x14ac:dyDescent="0.2">
      <c r="A13" s="161">
        <v>792426</v>
      </c>
      <c r="B13" s="166" t="str">
        <f>'Servings to Pounds'!B29</f>
        <v>WG Whole Muscle Breakfast Breast Fillet</v>
      </c>
      <c r="C13" s="255"/>
      <c r="D13" s="256">
        <f t="shared" si="3"/>
        <v>0</v>
      </c>
      <c r="E13" s="257">
        <f>'Servings to Pounds'!J29</f>
        <v>32.97</v>
      </c>
      <c r="F13" s="240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1"/>
      <c r="Z13" s="361"/>
      <c r="AA13" s="361"/>
      <c r="AB13" s="361"/>
      <c r="AC13" s="30">
        <f t="shared" si="0"/>
        <v>0</v>
      </c>
      <c r="AD13" s="60"/>
      <c r="AE13" s="49">
        <f>'Servings to Pounds'!I29</f>
        <v>0</v>
      </c>
      <c r="AF13" s="63"/>
      <c r="AG13" s="57"/>
      <c r="AH13" s="57">
        <f t="shared" si="1"/>
        <v>0</v>
      </c>
      <c r="AJ13" s="57">
        <f t="shared" si="2"/>
        <v>0</v>
      </c>
    </row>
    <row r="14" spans="1:36" s="11" customFormat="1" ht="27" customHeight="1" x14ac:dyDescent="0.2">
      <c r="A14" s="161">
        <v>792429</v>
      </c>
      <c r="B14" s="166" t="str">
        <f>'Servings to Pounds'!B30</f>
        <v>WG Whole Muscle Dill Breast Fillet</v>
      </c>
      <c r="C14" s="255"/>
      <c r="D14" s="256">
        <f t="shared" si="3"/>
        <v>0</v>
      </c>
      <c r="E14" s="258"/>
      <c r="F14" s="240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0">
        <f t="shared" si="0"/>
        <v>0</v>
      </c>
      <c r="AD14" s="60"/>
      <c r="AE14" s="49">
        <f>'Servings to Pounds'!I30</f>
        <v>0</v>
      </c>
      <c r="AF14" s="63"/>
      <c r="AG14" s="57"/>
      <c r="AH14" s="57">
        <f t="shared" si="1"/>
        <v>0</v>
      </c>
      <c r="AJ14" s="57">
        <f t="shared" si="2"/>
        <v>0</v>
      </c>
    </row>
    <row r="15" spans="1:36" s="11" customFormat="1" ht="27" customHeight="1" x14ac:dyDescent="0.2">
      <c r="A15" s="161">
        <v>792431</v>
      </c>
      <c r="B15" s="166" t="str">
        <f>'Servings to Pounds'!B31</f>
        <v>WG Whole Muscle Spicy Breast Fillet</v>
      </c>
      <c r="C15" s="255"/>
      <c r="D15" s="256">
        <f t="shared" si="3"/>
        <v>0</v>
      </c>
      <c r="E15" s="257">
        <f>'Servings to Pounds'!J31</f>
        <v>31.68</v>
      </c>
      <c r="F15" s="240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0">
        <f t="shared" si="0"/>
        <v>0</v>
      </c>
      <c r="AD15" s="60"/>
      <c r="AE15" s="49">
        <f>'Servings to Pounds'!I31</f>
        <v>0</v>
      </c>
      <c r="AF15" s="63"/>
      <c r="AG15" s="57"/>
      <c r="AH15" s="57">
        <f t="shared" si="1"/>
        <v>0</v>
      </c>
      <c r="AJ15" s="57">
        <f t="shared" si="2"/>
        <v>0</v>
      </c>
    </row>
    <row r="16" spans="1:36" s="11" customFormat="1" ht="27" customHeight="1" x14ac:dyDescent="0.2">
      <c r="A16" s="161">
        <v>792432</v>
      </c>
      <c r="B16" s="166" t="str">
        <f>'Servings to Pounds'!B32</f>
        <v>WG Whole Muscle Spicy Breast Fillet w/foil bags</v>
      </c>
      <c r="C16" s="255"/>
      <c r="D16" s="256">
        <f>C16/32</f>
        <v>0</v>
      </c>
      <c r="E16" s="257">
        <f>'Servings to Pounds'!J32</f>
        <v>31.68</v>
      </c>
      <c r="F16" s="240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0">
        <f t="shared" si="0"/>
        <v>0</v>
      </c>
      <c r="AD16" s="60"/>
      <c r="AE16" s="49">
        <f>'Servings to Pounds'!I32</f>
        <v>0</v>
      </c>
      <c r="AF16" s="63"/>
      <c r="AG16" s="57"/>
      <c r="AH16" s="57">
        <f>AI16+AJ16</f>
        <v>0</v>
      </c>
      <c r="AJ16" s="57">
        <f t="shared" si="2"/>
        <v>0</v>
      </c>
    </row>
    <row r="17" spans="1:36" s="11" customFormat="1" ht="27" customHeight="1" x14ac:dyDescent="0.2">
      <c r="A17" s="161">
        <v>792441</v>
      </c>
      <c r="B17" s="166" t="str">
        <f>'Servings to Pounds'!B33</f>
        <v>WG Whole Muscle Tenders</v>
      </c>
      <c r="C17" s="255"/>
      <c r="D17" s="256">
        <f t="shared" si="3"/>
        <v>0</v>
      </c>
      <c r="E17" s="257">
        <f>'Servings to Pounds'!J33</f>
        <v>31.68</v>
      </c>
      <c r="F17" s="240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0">
        <f t="shared" si="0"/>
        <v>0</v>
      </c>
      <c r="AD17" s="60"/>
      <c r="AE17" s="49">
        <f>'Servings to Pounds'!I33</f>
        <v>0</v>
      </c>
      <c r="AF17" s="63"/>
      <c r="AG17" s="57"/>
      <c r="AH17" s="57">
        <f t="shared" si="1"/>
        <v>0</v>
      </c>
      <c r="AJ17" s="57">
        <f t="shared" si="2"/>
        <v>0</v>
      </c>
    </row>
    <row r="18" spans="1:36" s="11" customFormat="1" ht="27" customHeight="1" x14ac:dyDescent="0.2">
      <c r="A18" s="161">
        <v>792442</v>
      </c>
      <c r="B18" s="166" t="str">
        <f>'Servings to Pounds'!B34</f>
        <v>WG Whole Muscle Tenders w/boxes</v>
      </c>
      <c r="C18" s="255"/>
      <c r="D18" s="256">
        <f>C18/32</f>
        <v>0</v>
      </c>
      <c r="E18" s="257">
        <f>'Servings to Pounds'!J34</f>
        <v>31.68</v>
      </c>
      <c r="F18" s="240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0">
        <f t="shared" si="0"/>
        <v>0</v>
      </c>
      <c r="AD18" s="60"/>
      <c r="AE18" s="49">
        <f>'Servings to Pounds'!I34</f>
        <v>0</v>
      </c>
      <c r="AF18" s="63"/>
      <c r="AG18" s="57"/>
      <c r="AH18" s="57">
        <f>AI18+AJ18</f>
        <v>0</v>
      </c>
      <c r="AJ18" s="57">
        <f t="shared" si="2"/>
        <v>0</v>
      </c>
    </row>
    <row r="19" spans="1:36" s="11" customFormat="1" ht="27" customHeight="1" x14ac:dyDescent="0.2">
      <c r="A19" s="161">
        <v>792451</v>
      </c>
      <c r="B19" s="166" t="str">
        <f>'Servings to Pounds'!B35</f>
        <v>WG Whole Muscle Spicy Tenders</v>
      </c>
      <c r="C19" s="255"/>
      <c r="D19" s="256">
        <f>C19/32</f>
        <v>0</v>
      </c>
      <c r="E19" s="257">
        <f>'Servings to Pounds'!J35</f>
        <v>31.68</v>
      </c>
      <c r="F19" s="240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0">
        <f>SUM(F19:AB19)</f>
        <v>0</v>
      </c>
      <c r="AD19" s="60"/>
      <c r="AE19" s="49">
        <f>'Servings to Pounds'!I35</f>
        <v>0</v>
      </c>
      <c r="AF19" s="63"/>
      <c r="AG19" s="57"/>
      <c r="AH19" s="57">
        <f t="shared" ref="AH19:AH21" si="5">AI19+AJ19</f>
        <v>0</v>
      </c>
      <c r="AJ19" s="57">
        <f t="shared" si="2"/>
        <v>0</v>
      </c>
    </row>
    <row r="20" spans="1:36" s="11" customFormat="1" ht="27" customHeight="1" x14ac:dyDescent="0.2">
      <c r="A20" s="161">
        <v>792452</v>
      </c>
      <c r="B20" s="166" t="str">
        <f>'Servings to Pounds'!B36</f>
        <v>WG Whole Muscle Spicy Tenders w/boxes</v>
      </c>
      <c r="C20" s="255"/>
      <c r="D20" s="256">
        <f>C20/32</f>
        <v>0</v>
      </c>
      <c r="E20" s="257">
        <f>'Servings to Pounds'!J36</f>
        <v>31.68</v>
      </c>
      <c r="F20" s="240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0">
        <f t="shared" si="0"/>
        <v>0</v>
      </c>
      <c r="AD20" s="60"/>
      <c r="AE20" s="49">
        <f>'Servings to Pounds'!I36</f>
        <v>0</v>
      </c>
      <c r="AF20" s="63"/>
      <c r="AG20" s="57"/>
      <c r="AH20" s="57">
        <f t="shared" si="5"/>
        <v>0</v>
      </c>
      <c r="AJ20" s="57">
        <f t="shared" si="2"/>
        <v>0</v>
      </c>
    </row>
    <row r="21" spans="1:36" s="11" customFormat="1" ht="27" customHeight="1" x14ac:dyDescent="0.2">
      <c r="A21" s="161">
        <v>792480</v>
      </c>
      <c r="B21" s="166" t="str">
        <f>'Servings to Pounds'!B37</f>
        <v>Whole Muscle Grilled Breast Fillet</v>
      </c>
      <c r="C21" s="255"/>
      <c r="D21" s="256">
        <f>C21/32</f>
        <v>0</v>
      </c>
      <c r="E21" s="257">
        <f>'Servings to Pounds'!J37</f>
        <v>41.98</v>
      </c>
      <c r="F21" s="239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0">
        <f t="shared" si="0"/>
        <v>0</v>
      </c>
      <c r="AD21" s="60"/>
      <c r="AE21" s="49">
        <f>'Servings to Pounds'!I37</f>
        <v>0</v>
      </c>
      <c r="AF21" s="63"/>
      <c r="AG21" s="57"/>
      <c r="AH21" s="57">
        <f t="shared" si="5"/>
        <v>0</v>
      </c>
      <c r="AJ21" s="57">
        <f t="shared" si="2"/>
        <v>0</v>
      </c>
    </row>
    <row r="22" spans="1:36" s="63" customFormat="1" ht="9" customHeight="1" x14ac:dyDescent="0.2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  <c r="W22" s="379"/>
      <c r="X22" s="379"/>
      <c r="Y22" s="379"/>
      <c r="Z22" s="379"/>
      <c r="AA22" s="379"/>
      <c r="AB22" s="379"/>
      <c r="AC22" s="259"/>
      <c r="AD22" s="61"/>
      <c r="AE22" s="61"/>
    </row>
    <row r="23" spans="1:36" s="11" customFormat="1" ht="27" customHeight="1" x14ac:dyDescent="0.2">
      <c r="A23" s="161">
        <v>791863</v>
      </c>
      <c r="B23" s="166" t="str">
        <f>'Servings to Pounds'!B40</f>
        <v>WG Southern Gravy Crunchers</v>
      </c>
      <c r="C23" s="162"/>
      <c r="D23" s="256">
        <f>C23/32</f>
        <v>0</v>
      </c>
      <c r="E23" s="257">
        <f>'Servings to Pounds'!J40</f>
        <v>41.06</v>
      </c>
      <c r="F23" s="240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1"/>
      <c r="AA23" s="361"/>
      <c r="AB23" s="361"/>
      <c r="AC23" s="30">
        <f t="shared" ref="AC23:AC37" si="6">SUM(F23:AB23)</f>
        <v>0</v>
      </c>
      <c r="AD23" s="113"/>
      <c r="AE23" s="49">
        <f>'Servings to Pounds'!I40</f>
        <v>0</v>
      </c>
      <c r="AF23" s="63"/>
      <c r="AH23" s="57">
        <f>AI23+AJ23</f>
        <v>0</v>
      </c>
      <c r="AI23" s="64">
        <f t="shared" ref="AI23:AI37" si="7">E23*AC23</f>
        <v>0</v>
      </c>
      <c r="AJ23" s="57"/>
    </row>
    <row r="24" spans="1:36" s="11" customFormat="1" ht="27" customHeight="1" x14ac:dyDescent="0.2">
      <c r="A24" s="161">
        <v>791880</v>
      </c>
      <c r="B24" s="167" t="str">
        <f>'Servings to Pounds'!B41</f>
        <v>WG Breaded Drumsticks &amp; Thighs</v>
      </c>
      <c r="C24" s="162"/>
      <c r="D24" s="260">
        <f>C24/32</f>
        <v>0</v>
      </c>
      <c r="E24" s="261">
        <f>'Servings to Pounds'!J41</f>
        <v>38.71</v>
      </c>
      <c r="F24" s="240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0">
        <f t="shared" si="6"/>
        <v>0</v>
      </c>
      <c r="AD24" s="60"/>
      <c r="AE24" s="49">
        <f>'Servings to Pounds'!I41</f>
        <v>0</v>
      </c>
      <c r="AF24" s="63"/>
      <c r="AG24" s="64"/>
      <c r="AH24" s="57">
        <f t="shared" ref="AH24:AH28" si="8">AI24+AJ24</f>
        <v>0</v>
      </c>
      <c r="AI24" s="64">
        <f t="shared" si="7"/>
        <v>0</v>
      </c>
    </row>
    <row r="25" spans="1:36" s="11" customFormat="1" ht="27" customHeight="1" x14ac:dyDescent="0.2">
      <c r="A25" s="161">
        <v>791885</v>
      </c>
      <c r="B25" s="167" t="str">
        <f>'Servings to Pounds'!B42</f>
        <v xml:space="preserve">WG Breaded Drumsticks  </v>
      </c>
      <c r="C25" s="162"/>
      <c r="D25" s="260">
        <f t="shared" ref="D25:D27" si="9">C25/32</f>
        <v>0</v>
      </c>
      <c r="E25" s="261">
        <f>'Servings to Pounds'!J42</f>
        <v>38.71</v>
      </c>
      <c r="F25" s="240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0">
        <f t="shared" si="6"/>
        <v>0</v>
      </c>
      <c r="AD25" s="60"/>
      <c r="AE25" s="49">
        <f>'Servings to Pounds'!I42</f>
        <v>0</v>
      </c>
      <c r="AF25" s="63"/>
      <c r="AG25" s="64"/>
      <c r="AH25" s="57">
        <f t="shared" si="8"/>
        <v>0</v>
      </c>
      <c r="AI25" s="64">
        <f t="shared" si="7"/>
        <v>0</v>
      </c>
    </row>
    <row r="26" spans="1:36" s="11" customFormat="1" ht="27" customHeight="1" x14ac:dyDescent="0.2">
      <c r="A26" s="161">
        <v>791890</v>
      </c>
      <c r="B26" s="167" t="str">
        <f>'Servings to Pounds'!B43</f>
        <v>Roasted Drumsticks &amp; Thighs</v>
      </c>
      <c r="C26" s="162"/>
      <c r="D26" s="260">
        <f t="shared" si="9"/>
        <v>0</v>
      </c>
      <c r="E26" s="261">
        <f>'Servings to Pounds'!J43</f>
        <v>47.58</v>
      </c>
      <c r="F26" s="240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0">
        <f t="shared" si="6"/>
        <v>0</v>
      </c>
      <c r="AD26" s="60"/>
      <c r="AE26" s="49">
        <f>'Servings to Pounds'!I43</f>
        <v>0</v>
      </c>
      <c r="AF26" s="63"/>
      <c r="AG26" s="64"/>
      <c r="AH26" s="57">
        <f t="shared" si="8"/>
        <v>0</v>
      </c>
      <c r="AI26" s="64">
        <f t="shared" si="7"/>
        <v>0</v>
      </c>
    </row>
    <row r="27" spans="1:36" s="11" customFormat="1" ht="27" customHeight="1" x14ac:dyDescent="0.2">
      <c r="A27" s="161">
        <v>791895</v>
      </c>
      <c r="B27" s="167" t="str">
        <f>'Servings to Pounds'!B44</f>
        <v xml:space="preserve">Roasted Drumsticks  </v>
      </c>
      <c r="C27" s="162"/>
      <c r="D27" s="260">
        <f t="shared" si="9"/>
        <v>0</v>
      </c>
      <c r="E27" s="261">
        <f>'Servings to Pounds'!J44</f>
        <v>47.58</v>
      </c>
      <c r="F27" s="240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0">
        <f t="shared" si="6"/>
        <v>0</v>
      </c>
      <c r="AD27" s="60"/>
      <c r="AE27" s="49">
        <f>'Servings to Pounds'!I44</f>
        <v>0</v>
      </c>
      <c r="AF27" s="63"/>
      <c r="AG27" s="64"/>
      <c r="AH27" s="57">
        <f t="shared" si="8"/>
        <v>0</v>
      </c>
      <c r="AI27" s="64">
        <f t="shared" si="7"/>
        <v>0</v>
      </c>
    </row>
    <row r="28" spans="1:36" s="11" customFormat="1" ht="27" customHeight="1" x14ac:dyDescent="0.2">
      <c r="A28" s="164">
        <v>791893</v>
      </c>
      <c r="B28" s="168" t="str">
        <f>'Servings to Pounds'!B45</f>
        <v>WG Large Dark Meat Popcorn</v>
      </c>
      <c r="C28" s="262"/>
      <c r="D28" s="263">
        <f>C28/32</f>
        <v>0</v>
      </c>
      <c r="E28" s="264">
        <f>'Servings to Pounds'!J45</f>
        <v>46.55</v>
      </c>
      <c r="F28" s="240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0">
        <f t="shared" si="6"/>
        <v>0</v>
      </c>
      <c r="AD28" s="60"/>
      <c r="AE28" s="50">
        <f>'Servings to Pounds'!I45</f>
        <v>0</v>
      </c>
      <c r="AF28" s="63"/>
      <c r="AG28" s="64"/>
      <c r="AH28" s="57">
        <f t="shared" si="8"/>
        <v>0</v>
      </c>
      <c r="AI28" s="64">
        <f t="shared" si="7"/>
        <v>0</v>
      </c>
    </row>
    <row r="29" spans="1:36" s="11" customFormat="1" ht="27" customHeight="1" x14ac:dyDescent="0.2">
      <c r="A29" s="164">
        <v>791871</v>
      </c>
      <c r="B29" s="168" t="s">
        <v>136</v>
      </c>
      <c r="C29" s="262"/>
      <c r="D29" s="263">
        <f>C29/44</f>
        <v>0</v>
      </c>
      <c r="E29" s="264">
        <f>'Servings to Pounds'!J45</f>
        <v>46.55</v>
      </c>
      <c r="F29" s="240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0">
        <f t="shared" si="6"/>
        <v>0</v>
      </c>
      <c r="AD29" s="60"/>
      <c r="AE29" s="51"/>
      <c r="AF29" s="63"/>
      <c r="AG29" s="64"/>
      <c r="AH29" s="57">
        <f t="shared" ref="AH29:AH46" si="10">AI29+AJ29</f>
        <v>0</v>
      </c>
      <c r="AI29" s="64">
        <f t="shared" si="7"/>
        <v>0</v>
      </c>
    </row>
    <row r="30" spans="1:36" s="11" customFormat="1" ht="27" customHeight="1" x14ac:dyDescent="0.2">
      <c r="A30" s="164">
        <v>791872</v>
      </c>
      <c r="B30" s="168" t="s">
        <v>137</v>
      </c>
      <c r="C30" s="262"/>
      <c r="D30" s="263">
        <f>C30/44</f>
        <v>0</v>
      </c>
      <c r="E30" s="264">
        <f>'Servings to Pounds'!J45</f>
        <v>46.55</v>
      </c>
      <c r="F30" s="240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0">
        <f t="shared" si="6"/>
        <v>0</v>
      </c>
      <c r="AD30" s="60"/>
      <c r="AE30" s="51"/>
      <c r="AF30" s="63"/>
      <c r="AG30" s="64"/>
      <c r="AH30" s="57">
        <f t="shared" si="10"/>
        <v>0</v>
      </c>
      <c r="AI30" s="64">
        <f t="shared" si="7"/>
        <v>0</v>
      </c>
    </row>
    <row r="31" spans="1:36" s="11" customFormat="1" ht="27" customHeight="1" x14ac:dyDescent="0.2">
      <c r="A31" s="164">
        <v>791873</v>
      </c>
      <c r="B31" s="168" t="s">
        <v>138</v>
      </c>
      <c r="C31" s="262"/>
      <c r="D31" s="263">
        <f>C31/44</f>
        <v>0</v>
      </c>
      <c r="E31" s="264">
        <f>'Servings to Pounds'!J45</f>
        <v>46.55</v>
      </c>
      <c r="F31" s="240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0">
        <f t="shared" si="6"/>
        <v>0</v>
      </c>
      <c r="AD31" s="60"/>
      <c r="AE31" s="51"/>
      <c r="AF31" s="63"/>
      <c r="AG31" s="64"/>
      <c r="AH31" s="57">
        <f t="shared" si="10"/>
        <v>0</v>
      </c>
      <c r="AI31" s="64">
        <f t="shared" si="7"/>
        <v>0</v>
      </c>
    </row>
    <row r="32" spans="1:36" s="11" customFormat="1" ht="27" customHeight="1" x14ac:dyDescent="0.2">
      <c r="A32" s="164">
        <v>791874</v>
      </c>
      <c r="B32" s="168" t="s">
        <v>139</v>
      </c>
      <c r="C32" s="262"/>
      <c r="D32" s="263">
        <f>C32/44</f>
        <v>0</v>
      </c>
      <c r="E32" s="264">
        <f>'Servings to Pounds'!J45</f>
        <v>46.55</v>
      </c>
      <c r="F32" s="240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0">
        <f t="shared" si="6"/>
        <v>0</v>
      </c>
      <c r="AD32" s="60"/>
      <c r="AE32" s="51"/>
      <c r="AF32" s="63"/>
      <c r="AG32" s="64"/>
      <c r="AH32" s="57">
        <f t="shared" si="10"/>
        <v>0</v>
      </c>
      <c r="AI32" s="64">
        <f t="shared" si="7"/>
        <v>0</v>
      </c>
    </row>
    <row r="33" spans="1:36" s="11" customFormat="1" ht="27" customHeight="1" x14ac:dyDescent="0.2">
      <c r="A33" s="165">
        <v>791896</v>
      </c>
      <c r="B33" s="169" t="str">
        <f>'Servings to Pounds'!B47</f>
        <v>Unbreaded Dark Meat Chicken Strips</v>
      </c>
      <c r="C33" s="265"/>
      <c r="D33" s="266">
        <f>C33/32</f>
        <v>0</v>
      </c>
      <c r="E33" s="267">
        <f>'Servings to Pounds'!J47</f>
        <v>58.38</v>
      </c>
      <c r="F33" s="240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361"/>
      <c r="AB33" s="361"/>
      <c r="AC33" s="30">
        <f t="shared" si="6"/>
        <v>0</v>
      </c>
      <c r="AD33" s="60"/>
      <c r="AE33" s="52">
        <f>'Servings to Pounds'!I47</f>
        <v>0</v>
      </c>
      <c r="AF33" s="63"/>
      <c r="AG33" s="64"/>
      <c r="AH33" s="57">
        <f t="shared" si="10"/>
        <v>0</v>
      </c>
      <c r="AI33" s="64">
        <f t="shared" si="7"/>
        <v>0</v>
      </c>
    </row>
    <row r="34" spans="1:36" s="11" customFormat="1" ht="27" customHeight="1" x14ac:dyDescent="0.2">
      <c r="A34" s="165">
        <v>791876</v>
      </c>
      <c r="B34" s="169" t="s">
        <v>140</v>
      </c>
      <c r="C34" s="265"/>
      <c r="D34" s="266">
        <f>C34/44</f>
        <v>0</v>
      </c>
      <c r="E34" s="267">
        <f>'Servings to Pounds'!J47</f>
        <v>58.38</v>
      </c>
      <c r="F34" s="240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0">
        <f t="shared" si="6"/>
        <v>0</v>
      </c>
      <c r="AD34" s="60"/>
      <c r="AE34" s="53"/>
      <c r="AF34" s="63"/>
      <c r="AG34" s="64"/>
      <c r="AH34" s="57">
        <f t="shared" si="10"/>
        <v>0</v>
      </c>
      <c r="AI34" s="64">
        <f t="shared" si="7"/>
        <v>0</v>
      </c>
    </row>
    <row r="35" spans="1:36" s="11" customFormat="1" ht="27" customHeight="1" x14ac:dyDescent="0.2">
      <c r="A35" s="165">
        <v>791877</v>
      </c>
      <c r="B35" s="169" t="s">
        <v>141</v>
      </c>
      <c r="C35" s="265"/>
      <c r="D35" s="266">
        <f>C35/44</f>
        <v>0</v>
      </c>
      <c r="E35" s="267">
        <f>'Servings to Pounds'!J47</f>
        <v>58.38</v>
      </c>
      <c r="F35" s="240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0">
        <f t="shared" si="6"/>
        <v>0</v>
      </c>
      <c r="AD35" s="60"/>
      <c r="AE35" s="53"/>
      <c r="AF35" s="63"/>
      <c r="AG35" s="64"/>
      <c r="AH35" s="57">
        <f t="shared" si="10"/>
        <v>0</v>
      </c>
      <c r="AI35" s="64">
        <f t="shared" si="7"/>
        <v>0</v>
      </c>
    </row>
    <row r="36" spans="1:36" s="11" customFormat="1" ht="27" customHeight="1" x14ac:dyDescent="0.2">
      <c r="A36" s="165">
        <v>791878</v>
      </c>
      <c r="B36" s="169" t="s">
        <v>142</v>
      </c>
      <c r="C36" s="265"/>
      <c r="D36" s="266">
        <f>C36/44</f>
        <v>0</v>
      </c>
      <c r="E36" s="267">
        <f>'Servings to Pounds'!J47</f>
        <v>58.38</v>
      </c>
      <c r="F36" s="240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0">
        <f t="shared" si="6"/>
        <v>0</v>
      </c>
      <c r="AD36" s="60"/>
      <c r="AE36" s="53"/>
      <c r="AF36" s="63"/>
      <c r="AG36" s="64"/>
      <c r="AH36" s="57">
        <f t="shared" si="10"/>
        <v>0</v>
      </c>
      <c r="AI36" s="64">
        <f t="shared" si="7"/>
        <v>0</v>
      </c>
    </row>
    <row r="37" spans="1:36" s="11" customFormat="1" ht="27" customHeight="1" x14ac:dyDescent="0.2">
      <c r="A37" s="165">
        <v>791879</v>
      </c>
      <c r="B37" s="169" t="s">
        <v>143</v>
      </c>
      <c r="C37" s="265"/>
      <c r="D37" s="266">
        <f>C37/44</f>
        <v>0</v>
      </c>
      <c r="E37" s="267">
        <f>'Servings to Pounds'!J47</f>
        <v>58.38</v>
      </c>
      <c r="F37" s="240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0">
        <f t="shared" si="6"/>
        <v>0</v>
      </c>
      <c r="AD37" s="60"/>
      <c r="AE37" s="53"/>
      <c r="AF37" s="63"/>
      <c r="AG37" s="64"/>
      <c r="AH37" s="57">
        <f t="shared" si="10"/>
        <v>0</v>
      </c>
      <c r="AI37" s="64">
        <f t="shared" si="7"/>
        <v>0</v>
      </c>
    </row>
    <row r="38" spans="1:36" s="63" customFormat="1" ht="9" customHeight="1" x14ac:dyDescent="0.2">
      <c r="A38" s="378">
        <v>1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96"/>
      <c r="AD38" s="61"/>
      <c r="AE38" s="61"/>
      <c r="AH38" s="114"/>
    </row>
    <row r="39" spans="1:36" s="11" customFormat="1" ht="27" customHeight="1" x14ac:dyDescent="0.2">
      <c r="A39" s="161">
        <v>791401</v>
      </c>
      <c r="B39" s="167" t="str">
        <f>'Servings to Pounds'!B52</f>
        <v>WG Breaded Chicken Nuggets</v>
      </c>
      <c r="C39" s="162"/>
      <c r="D39" s="268">
        <f>C39/32</f>
        <v>0</v>
      </c>
      <c r="E39" s="163">
        <f>'Servings to Pounds'!J52</f>
        <v>24.56</v>
      </c>
      <c r="F39" s="240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0">
        <f t="shared" ref="AC39:AC48" si="11">SUM(F39:AB39)</f>
        <v>0</v>
      </c>
      <c r="AD39" s="60"/>
      <c r="AE39" s="49">
        <f>'Servings to Pounds'!I52</f>
        <v>0</v>
      </c>
      <c r="AF39" s="63"/>
      <c r="AG39" s="68"/>
      <c r="AH39" s="57">
        <f t="shared" si="10"/>
        <v>0</v>
      </c>
      <c r="AI39" s="68">
        <f t="shared" ref="AI39:AI46" si="12">(E39*AC39)*0.3</f>
        <v>0</v>
      </c>
      <c r="AJ39" s="68">
        <f t="shared" ref="AJ39:AJ46" si="13">(E39*AC39)*0.7</f>
        <v>0</v>
      </c>
    </row>
    <row r="40" spans="1:36" s="11" customFormat="1" ht="27" customHeight="1" x14ac:dyDescent="0.2">
      <c r="A40" s="161">
        <v>791421</v>
      </c>
      <c r="B40" s="167" t="str">
        <f>'Servings to Pounds'!B53</f>
        <v>WG Breaded Chicken Patties</v>
      </c>
      <c r="C40" s="162"/>
      <c r="D40" s="268">
        <f t="shared" ref="D40:D46" si="14">C40/32</f>
        <v>0</v>
      </c>
      <c r="E40" s="163">
        <f>'Servings to Pounds'!J53</f>
        <v>24.32</v>
      </c>
      <c r="F40" s="240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  <c r="AB40" s="361"/>
      <c r="AC40" s="30">
        <f t="shared" si="11"/>
        <v>0</v>
      </c>
      <c r="AD40" s="60"/>
      <c r="AE40" s="49">
        <f>'Servings to Pounds'!I53</f>
        <v>0</v>
      </c>
      <c r="AF40" s="63"/>
      <c r="AG40" s="68"/>
      <c r="AH40" s="57">
        <f t="shared" si="10"/>
        <v>0</v>
      </c>
      <c r="AI40" s="68">
        <f t="shared" si="12"/>
        <v>0</v>
      </c>
      <c r="AJ40" s="68">
        <f t="shared" si="13"/>
        <v>0</v>
      </c>
    </row>
    <row r="41" spans="1:36" s="11" customFormat="1" ht="27" customHeight="1" x14ac:dyDescent="0.2">
      <c r="A41" s="161">
        <v>791426</v>
      </c>
      <c r="B41" s="167" t="str">
        <f>'Servings to Pounds'!B54</f>
        <v>WG Breaded Breakfast Patties</v>
      </c>
      <c r="C41" s="162"/>
      <c r="D41" s="268">
        <f t="shared" si="14"/>
        <v>0</v>
      </c>
      <c r="E41" s="163">
        <f>'Servings to Pounds'!J54</f>
        <v>25.55</v>
      </c>
      <c r="F41" s="240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0">
        <f t="shared" si="11"/>
        <v>0</v>
      </c>
      <c r="AD41" s="60"/>
      <c r="AE41" s="49">
        <f>'Servings to Pounds'!I54</f>
        <v>0</v>
      </c>
      <c r="AF41" s="63"/>
      <c r="AG41" s="68"/>
      <c r="AH41" s="57">
        <f t="shared" si="10"/>
        <v>0</v>
      </c>
      <c r="AI41" s="68">
        <f t="shared" si="12"/>
        <v>0</v>
      </c>
      <c r="AJ41" s="68">
        <f t="shared" si="13"/>
        <v>0</v>
      </c>
    </row>
    <row r="42" spans="1:36" s="11" customFormat="1" ht="27" customHeight="1" x14ac:dyDescent="0.2">
      <c r="A42" s="161">
        <v>791431</v>
      </c>
      <c r="B42" s="167" t="str">
        <f>'Servings to Pounds'!B55</f>
        <v>WG Hot &amp; Spicy Patty</v>
      </c>
      <c r="C42" s="162"/>
      <c r="D42" s="268">
        <f t="shared" si="14"/>
        <v>0</v>
      </c>
      <c r="E42" s="163">
        <f>'Servings to Pounds'!J55</f>
        <v>24.32</v>
      </c>
      <c r="F42" s="240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0">
        <f t="shared" si="11"/>
        <v>0</v>
      </c>
      <c r="AD42" s="60"/>
      <c r="AE42" s="49">
        <f>'Servings to Pounds'!I55</f>
        <v>0</v>
      </c>
      <c r="AF42" s="63"/>
      <c r="AG42" s="68"/>
      <c r="AH42" s="57">
        <f t="shared" si="10"/>
        <v>0</v>
      </c>
      <c r="AI42" s="68">
        <f t="shared" si="12"/>
        <v>0</v>
      </c>
      <c r="AJ42" s="68">
        <f t="shared" si="13"/>
        <v>0</v>
      </c>
    </row>
    <row r="43" spans="1:36" s="11" customFormat="1" ht="27" customHeight="1" x14ac:dyDescent="0.2">
      <c r="A43" s="161">
        <v>791441</v>
      </c>
      <c r="B43" s="167" t="str">
        <f>'Servings to Pounds'!B56</f>
        <v>WG Breaded Chicken Tenders</v>
      </c>
      <c r="C43" s="162"/>
      <c r="D43" s="268">
        <f t="shared" si="14"/>
        <v>0</v>
      </c>
      <c r="E43" s="163">
        <f>'Servings to Pounds'!J56</f>
        <v>24.49</v>
      </c>
      <c r="F43" s="240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0">
        <f t="shared" si="11"/>
        <v>0</v>
      </c>
      <c r="AD43" s="60"/>
      <c r="AE43" s="49">
        <f>'Servings to Pounds'!I56</f>
        <v>0</v>
      </c>
      <c r="AF43" s="63"/>
      <c r="AG43" s="68"/>
      <c r="AH43" s="57">
        <f t="shared" si="10"/>
        <v>0</v>
      </c>
      <c r="AI43" s="68">
        <f t="shared" si="12"/>
        <v>0</v>
      </c>
      <c r="AJ43" s="68">
        <f t="shared" si="13"/>
        <v>0</v>
      </c>
    </row>
    <row r="44" spans="1:36" s="11" customFormat="1" ht="27" customHeight="1" x14ac:dyDescent="0.2">
      <c r="A44" s="161">
        <v>791461</v>
      </c>
      <c r="B44" s="167" t="str">
        <f>'Servings to Pounds'!B57</f>
        <v>WG Breaded Popcorn Chicken</v>
      </c>
      <c r="C44" s="162"/>
      <c r="D44" s="268">
        <f t="shared" si="14"/>
        <v>0</v>
      </c>
      <c r="E44" s="163">
        <f>'Servings to Pounds'!J57</f>
        <v>24.73</v>
      </c>
      <c r="F44" s="240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30">
        <f t="shared" si="11"/>
        <v>0</v>
      </c>
      <c r="AD44" s="60"/>
      <c r="AE44" s="49">
        <f>'Servings to Pounds'!I57</f>
        <v>0</v>
      </c>
      <c r="AF44" s="63"/>
      <c r="AG44" s="68"/>
      <c r="AH44" s="57">
        <f t="shared" si="10"/>
        <v>0</v>
      </c>
      <c r="AI44" s="68">
        <f t="shared" si="12"/>
        <v>0</v>
      </c>
      <c r="AJ44" s="68">
        <f t="shared" si="13"/>
        <v>0</v>
      </c>
    </row>
    <row r="45" spans="1:36" s="11" customFormat="1" ht="27" customHeight="1" x14ac:dyDescent="0.2">
      <c r="A45" s="161">
        <v>791493</v>
      </c>
      <c r="B45" s="167" t="s">
        <v>101</v>
      </c>
      <c r="C45" s="162"/>
      <c r="D45" s="268">
        <f t="shared" si="14"/>
        <v>0</v>
      </c>
      <c r="E45" s="163">
        <f>'Servings to Pounds'!J58</f>
        <v>32.44</v>
      </c>
      <c r="F45" s="240"/>
      <c r="G45" s="361"/>
      <c r="H45" s="361"/>
      <c r="I45" s="361"/>
      <c r="J45" s="361"/>
      <c r="K45" s="361"/>
      <c r="L45" s="361"/>
      <c r="M45" s="361"/>
      <c r="N45" s="361"/>
      <c r="O45" s="361"/>
      <c r="P45" s="361"/>
      <c r="Q45" s="361"/>
      <c r="R45" s="361"/>
      <c r="S45" s="361"/>
      <c r="T45" s="361"/>
      <c r="U45" s="361"/>
      <c r="V45" s="361"/>
      <c r="W45" s="361"/>
      <c r="X45" s="361"/>
      <c r="Y45" s="361"/>
      <c r="Z45" s="361"/>
      <c r="AA45" s="361"/>
      <c r="AB45" s="361"/>
      <c r="AC45" s="30">
        <f t="shared" si="11"/>
        <v>0</v>
      </c>
      <c r="AD45" s="60"/>
      <c r="AE45" s="49">
        <f>'Servings to Pounds'!I58</f>
        <v>0</v>
      </c>
      <c r="AF45" s="63"/>
      <c r="AG45" s="68"/>
      <c r="AH45" s="57">
        <f t="shared" si="10"/>
        <v>0</v>
      </c>
      <c r="AI45" s="68">
        <f t="shared" si="12"/>
        <v>0</v>
      </c>
      <c r="AJ45" s="68">
        <f t="shared" si="13"/>
        <v>0</v>
      </c>
    </row>
    <row r="46" spans="1:36" s="11" customFormat="1" ht="27" customHeight="1" x14ac:dyDescent="0.2">
      <c r="A46" s="161">
        <v>791499</v>
      </c>
      <c r="B46" s="167" t="str">
        <f>'Servings to Pounds'!B59</f>
        <v>Shredded Chicken</v>
      </c>
      <c r="C46" s="162"/>
      <c r="D46" s="268">
        <f t="shared" si="14"/>
        <v>0</v>
      </c>
      <c r="E46" s="269">
        <f>'Servings to Pounds'!J59</f>
        <v>39</v>
      </c>
      <c r="F46" s="240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1"/>
      <c r="Y46" s="361"/>
      <c r="Z46" s="361"/>
      <c r="AA46" s="361"/>
      <c r="AB46" s="361"/>
      <c r="AC46" s="30">
        <f t="shared" si="11"/>
        <v>0</v>
      </c>
      <c r="AD46" s="60"/>
      <c r="AE46" s="49">
        <f>'Servings to Pounds'!I59</f>
        <v>0</v>
      </c>
      <c r="AF46" s="63"/>
      <c r="AG46" s="68"/>
      <c r="AH46" s="57">
        <f t="shared" si="10"/>
        <v>0</v>
      </c>
      <c r="AI46" s="68">
        <f t="shared" si="12"/>
        <v>0</v>
      </c>
      <c r="AJ46" s="68">
        <f t="shared" si="13"/>
        <v>0</v>
      </c>
    </row>
    <row r="47" spans="1:36" s="63" customFormat="1" ht="9" customHeight="1" x14ac:dyDescent="0.2">
      <c r="A47" s="378"/>
      <c r="B47" s="379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96"/>
      <c r="AD47" s="61"/>
      <c r="AE47" s="61"/>
      <c r="AH47" s="114"/>
    </row>
    <row r="48" spans="1:36" s="11" customFormat="1" ht="27" customHeight="1" x14ac:dyDescent="0.2">
      <c r="A48" s="161">
        <v>771421</v>
      </c>
      <c r="B48" s="167" t="str">
        <f>'Servings to Pounds'!B61</f>
        <v>WG Breaded Halal Chicken Patties</v>
      </c>
      <c r="C48" s="162"/>
      <c r="D48" s="268">
        <f t="shared" ref="D48" si="15">C48/32</f>
        <v>0</v>
      </c>
      <c r="E48" s="163">
        <f>'Servings to Pounds'!J61</f>
        <v>24.32</v>
      </c>
      <c r="F48" s="240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61"/>
      <c r="AC48" s="30">
        <f t="shared" si="11"/>
        <v>0</v>
      </c>
      <c r="AD48" s="60"/>
      <c r="AE48" s="49">
        <f>'Servings to Pounds'!I61</f>
        <v>0</v>
      </c>
      <c r="AF48" s="63"/>
      <c r="AG48" s="68"/>
      <c r="AH48" s="57">
        <f t="shared" ref="AH48" si="16">AI48+AJ48</f>
        <v>0</v>
      </c>
      <c r="AI48" s="68">
        <f t="shared" ref="AI48" si="17">(E48*AC48)*0.3</f>
        <v>0</v>
      </c>
      <c r="AJ48" s="68">
        <f t="shared" ref="AJ48" si="18">(E48*AC48)*0.7</f>
        <v>0</v>
      </c>
    </row>
    <row r="49" spans="1:37" s="63" customFormat="1" ht="9" customHeight="1" x14ac:dyDescent="0.2">
      <c r="A49" s="270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2"/>
      <c r="AD49" s="61"/>
      <c r="AE49" s="61"/>
    </row>
    <row r="50" spans="1:37" s="11" customFormat="1" ht="30.75" customHeight="1" x14ac:dyDescent="0.25">
      <c r="A50" s="273"/>
      <c r="B50" s="274" t="s">
        <v>144</v>
      </c>
      <c r="C50" s="275"/>
      <c r="D50" s="275"/>
      <c r="E50" s="275"/>
      <c r="F50" s="276">
        <f>SUM(F6:F48)</f>
        <v>0</v>
      </c>
      <c r="G50" s="365">
        <f>SUM(G6:G48)</f>
        <v>0</v>
      </c>
      <c r="H50" s="365"/>
      <c r="I50" s="365">
        <f>SUM(I6:I48)</f>
        <v>0</v>
      </c>
      <c r="J50" s="365"/>
      <c r="K50" s="365">
        <f>SUM(K6:K48)</f>
        <v>0</v>
      </c>
      <c r="L50" s="365"/>
      <c r="M50" s="365">
        <f>SUM(M6:M48)</f>
        <v>0</v>
      </c>
      <c r="N50" s="365"/>
      <c r="O50" s="365">
        <f>SUM(O6:O48)</f>
        <v>0</v>
      </c>
      <c r="P50" s="365"/>
      <c r="Q50" s="365">
        <f>SUM(Q6:Q48)</f>
        <v>0</v>
      </c>
      <c r="R50" s="365"/>
      <c r="S50" s="365">
        <f>SUM(S6:S48)</f>
        <v>0</v>
      </c>
      <c r="T50" s="365"/>
      <c r="U50" s="365">
        <f>SUM(U6:U48)</f>
        <v>0</v>
      </c>
      <c r="V50" s="365"/>
      <c r="W50" s="365">
        <f>SUM(W6:W48)</f>
        <v>0</v>
      </c>
      <c r="X50" s="365"/>
      <c r="Y50" s="365">
        <f>SUM(Y6:Y48)</f>
        <v>0</v>
      </c>
      <c r="Z50" s="365"/>
      <c r="AA50" s="365">
        <f>SUM(AA6:AA48)</f>
        <v>0</v>
      </c>
      <c r="AB50" s="365"/>
      <c r="AC50" s="30">
        <f>SUM(AC6:AC48)</f>
        <v>0</v>
      </c>
      <c r="AD50" s="60"/>
      <c r="AE50" s="49">
        <f>'Servings to Pounds'!I63</f>
        <v>0</v>
      </c>
      <c r="AF50" s="63"/>
      <c r="AG50" s="69" t="s">
        <v>145</v>
      </c>
      <c r="AH50" s="70">
        <f>SUM(AH6:AH46)</f>
        <v>0</v>
      </c>
      <c r="AI50" s="70">
        <f>SUM(AI6:AI46)</f>
        <v>0</v>
      </c>
      <c r="AJ50" s="70">
        <f>SUM(AJ6:AJ46)</f>
        <v>0</v>
      </c>
    </row>
    <row r="51" spans="1:37" s="11" customFormat="1" ht="30.75" customHeight="1" thickBot="1" x14ac:dyDescent="0.3">
      <c r="A51" s="280"/>
      <c r="B51" s="281" t="s">
        <v>146</v>
      </c>
      <c r="C51" s="281"/>
      <c r="D51" s="277"/>
      <c r="E51" s="277"/>
      <c r="F51" s="290">
        <f>(F6*C6)+(F7*C7)+(F8*C8)+(F9*C9)+(F10*C10)+(F11*C11)+(F12*C12)+(F13*C13)+(F14*C14)+(F15*C15)+(F16*C16)+(F17*C17)+(F18*C18)+(F19*C19)+(F20*C20)+(F21*C21)+(F23*C23)+(F24*C24)+(F25*C25)+(F26*C26)+(F27*C27)+(F28*C28)+(F29*C29)+(F30*C30)+(F31*C31)+(F32*C32)+(F33*C33)+(F34*C34)+(F35*C35)+(F36*C36)+(F37*C37)+(F39*C39)+(F40*C40)+(F41*C41)+(F42*C42)+(F43*C43)+(F44*C44)+(F45*C45)+(F46*C46)+(F48*C48)</f>
        <v>0</v>
      </c>
      <c r="G51" s="366">
        <f>(G6*C6)+(G7*C7)+(G8*C8)+(G9*C9)+(G10*C10)+(G11*C11)+(G12*C12)+(G13*C13)+(G14*C14)+(G15*C15)+(G16*C16)+(G17*C17)+(G18*C18)+(G19*C19)+(G20*C20)+(G21*C21)+(G23*C23)+(G24*C24)+(G25*C25)+(G26*C26)+(G27*C27)+(G28*C28)+(G29*C29)+(G30*C30)+(G31*C31)+(G32*C32)+(G33*C33)+(G34*C34)+(G35*C35)+(G36*C36)+(G37*C37)+(G39*C39)+(G40*C40)+(G41*C41)+(G42*C42)+(G43*C43)+(G44*C44)+(G45*C45)+(G46*C46)+(G48*C48)</f>
        <v>0</v>
      </c>
      <c r="H51" s="366"/>
      <c r="I51" s="366">
        <f>(I6*C6)+(I7*C7)+(I8*C8)+(I9*C9)+(I10*C10)+(I11*C11)+(I12*C12)+(I13*C13)+(I14*C14)+(I15*C15)+(I16*C16)+(I17*C17)+(I18*C18)+(I19*C19)+(I20*C20)+(I21*C21)+(I23*C23)+(I24*C24)+(I25*C25)+(I26*C26)+(I27*C27)+(I28*C28)+(I29*C29)+(I30*C30)+(I31*C31)+(I32*C32)+(I33*C33)+(I34*C34)+(I35*C35)+(I36*C36)+(I37*C37)+(I39*C39)+(I40*C40)+(I41*C41)+(I42*C42)+(I43*C43)+(I44*C44)+(I45*C45)+(I46*C46)+(I48*C48)</f>
        <v>0</v>
      </c>
      <c r="J51" s="366"/>
      <c r="K51" s="366">
        <f>(K6*C6)+(K7*C7)+(K8*C8)+(K9*C9)+(K10*C10)+(K11*C11)+(K12*C12)+(K13*C13)+(K14*C14)+(K15*C15)+(K16*C16)+(K17*C17)+(K18*C18)+(K19*C19)+(K20*C20)+(K21*C21)+(K23*C23)+(K24*C24)+(K25*C25)+(K26*C26)+(K27*C27)+(K28*C28)+(K29*C29)+(K30*C30)+(K31*C31)+(K32*C32)+(K33*C33)+(K34*C34)+(K35*C35)+(K36*C36)+(K37*C37)+(K39*C39)+(K40*C40)+(K41*C41)+(K42*C42)+(K43*C43)+(K44*C44)+(K45*C45)+(K46*C46)+(K48*C48)</f>
        <v>0</v>
      </c>
      <c r="L51" s="366"/>
      <c r="M51" s="366">
        <f>(M6*C6)+(M7*C7)+(M8*C8)+(M9*C9)+(M10*C10)+(M11*C11)+(M12*C12)+(M13*C13)+(M14*C14)+(M15*C15)+(M16*C16)+(M17*C17)+(M18*C18)+(M19*C19)+(M20*C20)+(M21*C21)+(M23*C23)+(M24*C24)+(M25*C25)+(M26*C26)+(M27*C27)+(M28*C28)+(M29*C29)+(M30*C30)+(M31*C31)+(M32*C32)+(M33*C33)+(M34*C34)+(M35*C35)+(M36*C36)+(M37*C37)+(M39*C39)+(M40*C40)+(M41*C41)+(M42*C42)+(M43*C43)+(M44*C44)+(M45*C45)+(M46*C46)+(M48*C48)</f>
        <v>0</v>
      </c>
      <c r="N51" s="366"/>
      <c r="O51" s="366">
        <f>(O6*C6)+(O7*C7)+(O8*C8)+(O9*C9)+(O10*C10)+(O11*C11)+(O12*C12)+(O13*C13)+(O14*C14)+(O15*C15)+(O16*C16)+(O17*C17)+(O18*C18)+(O19*C19)+(O20*C20)+(O21*C21)+(O23*C23)+(O24*C24)+(O25*C25)+(O26*C26)+(O27*C27)+(O28*C28)+(O29*C29)+(O30*C30)+(O31*C31)+(O32*C32)+(O33*C33)+(O34*C34)+(O35*C35)+(O36*C36)+(O37*C37)+(O39*C39)+(O40*C40)+(O41*C41)+(O42*C42)+(O43*C43)+(O44*C44)+(O45*C45)+(O46*C46)+(O48*C48)</f>
        <v>0</v>
      </c>
      <c r="P51" s="367"/>
      <c r="Q51" s="367">
        <f>(Q6*C6)+(Q7*C7)+(Q8*C8)+(Q9*C9)+(Q10*C10)+(Q11*C11)+(Q12*C12)+(Q13*C13)+(Q14*C14)+(Q15*C15)+(Q16*C16)+(Q17*C17)+(Q18*C18)+(Q19*C19)+(Q20*C20)+(Q21*C21)+(Q23*C23)+(Q24*C24)+(Q25*C25)+(Q26*C26)+(Q27*C27)+(Q28*C28)+(Q29*C29)+(Q30*C30)+(Q31*C31)+(Q32*C32)+(Q33*C33)+(Q34*C34)+(Q35*C35)+(Q36*C36)+(Q37*C37)+(Q39*C39)+(Q40*C40)+(Q41*C41)+(Q42*C42)+(Q43*C43)+(Q44*C44)+(Q45*C45)+(Q46*C46)+(Q48*C48)</f>
        <v>0</v>
      </c>
      <c r="R51" s="366"/>
      <c r="S51" s="366">
        <f>(S6*C6)+(S7*C7)+(S8*C8)+(S9*C9)+(S10*C10)+(S11*C11)+(S12*C12)+(S13*C13)+(S14*C14)+(S15*C15)+(S16*C16)+(S17*C17)+(S18*C18)+(S19*C19)+(S20*C20)+(S21*C21)+(S23*C23)+(S24*C24)+(S25*C25)+(S26*C26)+(S27*C27)+(S28*C28)+(S29*C29)+(S30*C30)+(S31*C31)+(S32*C32)+(S33*C33)+(S34*C34)+(S35*C35)+(S36*C36)+(S37*C37)+(S39*C39)+(S40*C40)+(S41*C41)+(S42*C42)+(S43*C43)+(S44*C44)+(S45*C45)+(S46*C46)+(S48*C48)</f>
        <v>0</v>
      </c>
      <c r="T51" s="366"/>
      <c r="U51" s="366">
        <f>(U6*C6)+(U7*C7)+(U8*C8)+(U9*C9)+(U10*C10)+(U11*C11)+(U12*C12)+(U13*C13)+(U14*C14)+(U15*C15)+(U16*C16)+(U17*C17)+(U18*C18)+(U19*C19)+(U20*C20)+(U21*C21)+(U23*C23)+(U24*C24)+(U25*C25)+(U26*C26)+(U27*C27)+(U28*C28)+(U29*C29)+(U30*C30)+(U31*C31)+(U32*C32)+(U33*C33)+(U34*C34)+(U35*C35)+(U36*C36)+(U37*C37)+(U39*C39)+(U40*C40)+(U41*C41)+(U42*C42)+(U43*C43)+(U44*C44)+(U45*C45)+(U46*C46)+(U48*C48)</f>
        <v>0</v>
      </c>
      <c r="V51" s="366"/>
      <c r="W51" s="366">
        <f>(W6*C6)+(W7*C7)+(W8*C8)+(W9*C9)+(W10*C10)+(W11*C11)+(W12*C12)+(W13*C13)+(W14*C14)+(W15*C15)+(W16*C16)+(W17*C17)+(W18*C18)+(W19*C19)+(W20*C20)+(W21*C21)+(W23*C23)+(W24*C24)+(W25*C25)+(W26*C26)+(W27*C27)+(W28*C28)+(W29*C29)+(W30*C30)+(W31*C31)+(W32*C32)+(W33*C33)+(W34*C34)+(W35*C35)+(W36*C36)+(W37*C37)+(W39*C39)+(W40*C40)+(W41*C41)+(W42*C42)+(W43*C43)+(W44*C44)+(W45*C45)+(W46*C46)+(W48*C48)</f>
        <v>0</v>
      </c>
      <c r="X51" s="366"/>
      <c r="Y51" s="366">
        <f>(Y6*C6)+(Y7*C7)+(Y8*C8)+(Y9*C9)+(Y10*C10)+(Y11*C11)+(Y12*C12)+(Y13*C13)+(Y14*C14)+(Y15*C15)+(Y16*C16)+(Y17*C17)+(Y18*C18)+(Y19*C19)+(Y20*C20)+(Y21*C21)+(Y23*C23)+(Y24*C24)+(Y25*C25)+(Y26*C26)+(Y27*C27)+(Y28*C28)+(Y29*C29)+(Y30*C30)+(Y31*C31)+(Y32*C32)+(Y33*C33)+(Y34*C34)+(Y35*C35)+(Y36*C36)+(Y37*C37)+(Y39*C39)+(Y40*C40)+(Y41*C41)+(Y42*C42)+(Y43*C43)+(Y44*C44)+(Y45*C45)+(Y46*C46)+(Y48*C48)</f>
        <v>0</v>
      </c>
      <c r="Z51" s="366"/>
      <c r="AA51" s="366">
        <f>(AA6*C6)+(AA7*C7)+(AA8*C8)+(AA9*C9)+(AA10*C10)+(AA11*C11)+(AA12*C12)+(AA13*C13)+(AA14*C14)+(AA15*C15)+(AA16*C16)+(AA17*C17)+(AA18*C18)+(AA19*C19)+(AA20*C20)+(AA21*C21)+(AA23*C23)+(AA24*C24)+(AA25*C25)+(AA26*C26)+(AA27*C27)+(AA28*C28)+(AA29*C29)+(AA30*C30)+(AA31*C31)+(AA32*C32)+(AA33*C33)+(AA34*C34)+(AA35*C35)+(AA36*C36)+(AA37*C37)+(AA39*C39)+(AA40*C40)+(AA41*C41)+(AA42*C42)+(AA43*C43)+(AA44*C44)+(AA45*C45)+(AA46*C46)+(AA48*C48)</f>
        <v>0</v>
      </c>
      <c r="AB51" s="366"/>
      <c r="AC51" s="291">
        <f>SUM(F51:AA51)</f>
        <v>0</v>
      </c>
      <c r="AD51" s="60"/>
      <c r="AE51"/>
      <c r="AF51" s="63"/>
      <c r="AG51" s="63"/>
      <c r="AH51" s="69"/>
      <c r="AI51" s="70"/>
      <c r="AJ51" s="70"/>
      <c r="AK51" s="70"/>
    </row>
    <row r="52" spans="1:37" s="12" customFormat="1" ht="33" customHeight="1" thickTop="1" x14ac:dyDescent="0.35">
      <c r="A52" s="170" t="s">
        <v>147</v>
      </c>
      <c r="B52" s="407" t="s">
        <v>148</v>
      </c>
      <c r="C52" s="408"/>
      <c r="D52" s="404"/>
      <c r="E52" s="283"/>
      <c r="F52" s="158" t="s">
        <v>149</v>
      </c>
      <c r="G52" s="360">
        <f>'Servings to Pounds'!B6</f>
        <v>0</v>
      </c>
      <c r="H52" s="360"/>
      <c r="I52" s="360"/>
      <c r="J52" s="360"/>
      <c r="K52" s="360"/>
      <c r="L52" s="360"/>
      <c r="M52" s="46" t="s">
        <v>150</v>
      </c>
      <c r="N52" s="357"/>
      <c r="O52" s="358"/>
      <c r="P52" s="398"/>
      <c r="Q52" s="399"/>
      <c r="R52" s="421" t="s">
        <v>151</v>
      </c>
      <c r="S52" s="422"/>
      <c r="T52" s="422"/>
      <c r="U52" s="388">
        <f>'Servings to Pounds'!B15</f>
        <v>0</v>
      </c>
      <c r="V52" s="388"/>
      <c r="W52" s="388"/>
      <c r="X52" s="388"/>
      <c r="Y52" s="388"/>
      <c r="Z52" s="388"/>
      <c r="AA52" s="388"/>
      <c r="AB52" s="388"/>
      <c r="AC52" s="389"/>
      <c r="AD52" s="62"/>
      <c r="AE52"/>
      <c r="AF52" s="66"/>
      <c r="AG52" s="69" t="s">
        <v>152</v>
      </c>
      <c r="AH52" s="71">
        <f>AH2-AH50</f>
        <v>0</v>
      </c>
      <c r="AI52" s="71">
        <f>AI2-AI50</f>
        <v>0</v>
      </c>
      <c r="AJ52" s="71">
        <f>AJ2-AJ50</f>
        <v>0</v>
      </c>
    </row>
    <row r="53" spans="1:37" s="8" customFormat="1" ht="25.5" customHeight="1" x14ac:dyDescent="0.3">
      <c r="A53" s="171" t="s">
        <v>153</v>
      </c>
      <c r="B53" s="409" t="s">
        <v>154</v>
      </c>
      <c r="C53" s="410"/>
      <c r="D53" s="405"/>
      <c r="E53" s="284"/>
      <c r="F53" s="159" t="s">
        <v>11</v>
      </c>
      <c r="G53" s="354">
        <f>'Servings to Pounds'!B8</f>
        <v>0</v>
      </c>
      <c r="H53" s="354"/>
      <c r="I53" s="354"/>
      <c r="J53" s="354"/>
      <c r="K53" s="354"/>
      <c r="L53" s="394"/>
      <c r="M53" s="394"/>
      <c r="N53" s="394"/>
      <c r="O53" s="395"/>
      <c r="P53" s="400"/>
      <c r="Q53" s="401"/>
      <c r="R53" s="382" t="s">
        <v>153</v>
      </c>
      <c r="S53" s="383"/>
      <c r="T53" s="383"/>
      <c r="U53" s="380"/>
      <c r="V53" s="380"/>
      <c r="W53" s="380"/>
      <c r="X53" s="380"/>
      <c r="Y53" s="380"/>
      <c r="Z53" s="380"/>
      <c r="AA53" s="380"/>
      <c r="AB53" s="380"/>
      <c r="AC53" s="381"/>
      <c r="AD53" s="62"/>
      <c r="AE53"/>
      <c r="AF53" s="67"/>
    </row>
    <row r="54" spans="1:37" s="8" customFormat="1" ht="25.5" customHeight="1" x14ac:dyDescent="0.35">
      <c r="A54" s="171" t="s">
        <v>155</v>
      </c>
      <c r="B54" s="411" t="s">
        <v>156</v>
      </c>
      <c r="C54" s="412"/>
      <c r="D54" s="405"/>
      <c r="E54" s="285"/>
      <c r="F54" s="159" t="s">
        <v>157</v>
      </c>
      <c r="G54" s="354">
        <f>'Servings to Pounds'!B9</f>
        <v>0</v>
      </c>
      <c r="H54" s="354"/>
      <c r="I54" s="354"/>
      <c r="J54" s="354"/>
      <c r="K54" s="354"/>
      <c r="L54" s="394"/>
      <c r="M54" s="394"/>
      <c r="N54" s="394"/>
      <c r="O54" s="395"/>
      <c r="P54" s="400"/>
      <c r="Q54" s="401"/>
      <c r="R54" s="382" t="s">
        <v>158</v>
      </c>
      <c r="S54" s="383"/>
      <c r="T54" s="383"/>
      <c r="U54" s="380"/>
      <c r="V54" s="380"/>
      <c r="W54" s="380"/>
      <c r="X54" s="380"/>
      <c r="Y54" s="380"/>
      <c r="Z54" s="380"/>
      <c r="AA54" s="380"/>
      <c r="AB54" s="380"/>
      <c r="AC54" s="381"/>
      <c r="AD54" s="62"/>
      <c r="AE54"/>
      <c r="AF54" s="67"/>
    </row>
    <row r="55" spans="1:37" s="8" customFormat="1" ht="25.5" customHeight="1" x14ac:dyDescent="0.3">
      <c r="A55" s="171" t="s">
        <v>159</v>
      </c>
      <c r="B55" s="413" t="s">
        <v>160</v>
      </c>
      <c r="C55" s="414"/>
      <c r="D55" s="405"/>
      <c r="E55" s="286"/>
      <c r="F55" s="159" t="s">
        <v>159</v>
      </c>
      <c r="G55" s="354">
        <f>'Servings to Pounds'!B13</f>
        <v>0</v>
      </c>
      <c r="H55" s="354"/>
      <c r="I55" s="354"/>
      <c r="J55" s="354"/>
      <c r="K55" s="354"/>
      <c r="L55" s="156"/>
      <c r="M55" s="43" t="s">
        <v>161</v>
      </c>
      <c r="N55" s="354"/>
      <c r="O55" s="359"/>
      <c r="P55" s="400"/>
      <c r="Q55" s="401"/>
      <c r="R55" s="382" t="s">
        <v>162</v>
      </c>
      <c r="S55" s="383"/>
      <c r="T55" s="383"/>
      <c r="U55" s="380"/>
      <c r="V55" s="380"/>
      <c r="W55" s="380"/>
      <c r="X55" s="380"/>
      <c r="Y55" s="380"/>
      <c r="Z55" s="380"/>
      <c r="AA55" s="380"/>
      <c r="AB55" s="380"/>
      <c r="AC55" s="381"/>
      <c r="AD55" s="62"/>
      <c r="AE55"/>
      <c r="AF55" s="67"/>
    </row>
    <row r="56" spans="1:37" s="8" customFormat="1" ht="25.5" customHeight="1" x14ac:dyDescent="0.3">
      <c r="A56" s="278" t="s">
        <v>163</v>
      </c>
      <c r="B56" s="279"/>
      <c r="C56" s="282"/>
      <c r="D56" s="405"/>
      <c r="E56" s="287"/>
      <c r="F56" s="159" t="s">
        <v>164</v>
      </c>
      <c r="G56" s="354">
        <f>'Servings to Pounds'!B11</f>
        <v>0</v>
      </c>
      <c r="H56" s="354"/>
      <c r="I56" s="354"/>
      <c r="J56" s="354"/>
      <c r="K56" s="354"/>
      <c r="L56" s="394"/>
      <c r="M56" s="394"/>
      <c r="N56" s="394"/>
      <c r="O56" s="395"/>
      <c r="P56" s="400"/>
      <c r="Q56" s="401"/>
      <c r="R56" s="382" t="s">
        <v>165</v>
      </c>
      <c r="S56" s="383"/>
      <c r="T56" s="383"/>
      <c r="U56" s="380"/>
      <c r="V56" s="380"/>
      <c r="W56" s="380"/>
      <c r="X56" s="380"/>
      <c r="Y56" s="380"/>
      <c r="Z56" s="380"/>
      <c r="AA56" s="380"/>
      <c r="AB56" s="380"/>
      <c r="AC56" s="381"/>
      <c r="AD56" s="62"/>
      <c r="AE56"/>
      <c r="AF56" s="67"/>
    </row>
    <row r="57" spans="1:37" s="8" customFormat="1" ht="25.5" customHeight="1" x14ac:dyDescent="0.3">
      <c r="A57" s="415" t="s">
        <v>166</v>
      </c>
      <c r="B57" s="416"/>
      <c r="C57" s="417"/>
      <c r="D57" s="405"/>
      <c r="E57" s="288"/>
      <c r="F57" s="159" t="s">
        <v>167</v>
      </c>
      <c r="G57" s="355"/>
      <c r="H57" s="355"/>
      <c r="I57" s="355"/>
      <c r="J57" s="355"/>
      <c r="K57" s="355"/>
      <c r="L57" s="394"/>
      <c r="M57" s="394"/>
      <c r="N57" s="394"/>
      <c r="O57" s="395"/>
      <c r="P57" s="400"/>
      <c r="Q57" s="401"/>
      <c r="R57" s="386" t="s">
        <v>159</v>
      </c>
      <c r="S57" s="387"/>
      <c r="T57" s="387"/>
      <c r="U57" s="384"/>
      <c r="V57" s="384"/>
      <c r="W57" s="384"/>
      <c r="X57" s="384"/>
      <c r="Y57" s="31" t="s">
        <v>168</v>
      </c>
      <c r="Z57" s="384"/>
      <c r="AA57" s="384"/>
      <c r="AB57" s="384"/>
      <c r="AC57" s="385"/>
      <c r="AD57" s="62"/>
      <c r="AE57"/>
      <c r="AF57" s="67"/>
    </row>
    <row r="58" spans="1:37" s="8" customFormat="1" ht="25.5" customHeight="1" thickBot="1" x14ac:dyDescent="0.35">
      <c r="A58" s="418" t="s">
        <v>169</v>
      </c>
      <c r="B58" s="419"/>
      <c r="C58" s="420"/>
      <c r="D58" s="406"/>
      <c r="E58" s="289"/>
      <c r="F58" s="160" t="s">
        <v>170</v>
      </c>
      <c r="G58" s="356"/>
      <c r="H58" s="356"/>
      <c r="I58" s="356"/>
      <c r="J58" s="356"/>
      <c r="K58" s="356"/>
      <c r="L58" s="157"/>
      <c r="M58" s="47" t="s">
        <v>171</v>
      </c>
      <c r="N58" s="352"/>
      <c r="O58" s="353"/>
      <c r="P58" s="402"/>
      <c r="Q58" s="403"/>
      <c r="R58" s="44" t="s">
        <v>172</v>
      </c>
      <c r="S58" s="45"/>
      <c r="T58" s="45"/>
      <c r="U58" s="45"/>
      <c r="V58" s="393"/>
      <c r="W58" s="393"/>
      <c r="X58" s="391" t="s">
        <v>173</v>
      </c>
      <c r="Y58" s="391"/>
      <c r="Z58" s="391"/>
      <c r="AA58" s="391"/>
      <c r="AB58" s="391"/>
      <c r="AC58" s="392"/>
      <c r="AD58" s="62"/>
      <c r="AE58"/>
      <c r="AF58" s="67"/>
    </row>
    <row r="59" spans="1:37" ht="21" thickTop="1" x14ac:dyDescent="0.2">
      <c r="A59" s="390"/>
      <c r="B59" s="390"/>
      <c r="C59" s="390"/>
      <c r="E59" s="238"/>
    </row>
  </sheetData>
  <protectedRanges>
    <protectedRange sqref="F50:AC50" name="Range5"/>
    <protectedRange sqref="F52:F58" name="Range3"/>
    <protectedRange sqref="A50:E50" name="Range2"/>
    <protectedRange sqref="B49:E49 B22:E22 C23 B24:E38 B47:E47" name="Range1_2_3_1"/>
    <protectedRange sqref="T58 X58 Y57 R52:R58" name="Range4_1"/>
    <protectedRange sqref="M55" name="Range3_1"/>
    <protectedRange sqref="AC51" name="Range5_1"/>
    <protectedRange sqref="A51:B51 E51" name="Range2_1"/>
    <protectedRange sqref="C51:D51" name="Range2_2"/>
    <protectedRange sqref="F51:AB51" name="Range5_1_2"/>
    <protectedRange sqref="B52:B55" name="Range1_1"/>
  </protectedRanges>
  <mergeCells count="542">
    <mergeCell ref="C4:D4"/>
    <mergeCell ref="C5:D5"/>
    <mergeCell ref="P52:Q58"/>
    <mergeCell ref="D52:D58"/>
    <mergeCell ref="B52:C52"/>
    <mergeCell ref="B53:C53"/>
    <mergeCell ref="B54:C54"/>
    <mergeCell ref="B55:C55"/>
    <mergeCell ref="A57:C57"/>
    <mergeCell ref="A58:C58"/>
    <mergeCell ref="I25:J25"/>
    <mergeCell ref="K25:L25"/>
    <mergeCell ref="M25:N25"/>
    <mergeCell ref="O25:P25"/>
    <mergeCell ref="Q25:R25"/>
    <mergeCell ref="M18:N18"/>
    <mergeCell ref="I16:J16"/>
    <mergeCell ref="K16:L16"/>
    <mergeCell ref="A38:AC38"/>
    <mergeCell ref="R52:T52"/>
    <mergeCell ref="Q16:R16"/>
    <mergeCell ref="S16:T16"/>
    <mergeCell ref="Q6:R6"/>
    <mergeCell ref="S41:T41"/>
    <mergeCell ref="AA27:AB27"/>
    <mergeCell ref="A47:AC47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AA48:AB48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Y39:Z39"/>
    <mergeCell ref="AA39:AB39"/>
    <mergeCell ref="Y23:Z23"/>
    <mergeCell ref="S14:T14"/>
    <mergeCell ref="U14:V14"/>
    <mergeCell ref="W14:X14"/>
    <mergeCell ref="Y14:Z14"/>
    <mergeCell ref="W21:X21"/>
    <mergeCell ref="Y21:Z21"/>
    <mergeCell ref="W23:X23"/>
    <mergeCell ref="A59:C59"/>
    <mergeCell ref="X58:AC58"/>
    <mergeCell ref="V58:W58"/>
    <mergeCell ref="L53:O53"/>
    <mergeCell ref="L54:O54"/>
    <mergeCell ref="L56:O56"/>
    <mergeCell ref="L57:O57"/>
    <mergeCell ref="S25:T25"/>
    <mergeCell ref="U25:V25"/>
    <mergeCell ref="W25:X25"/>
    <mergeCell ref="U56:AC56"/>
    <mergeCell ref="AA18:AB18"/>
    <mergeCell ref="AA16:AB16"/>
    <mergeCell ref="G18:H18"/>
    <mergeCell ref="I18:J18"/>
    <mergeCell ref="K18:L18"/>
    <mergeCell ref="Y5:Z5"/>
    <mergeCell ref="AA5:AB5"/>
    <mergeCell ref="G45:H45"/>
    <mergeCell ref="I45:J45"/>
    <mergeCell ref="K45:L45"/>
    <mergeCell ref="M45:N45"/>
    <mergeCell ref="O45:P45"/>
    <mergeCell ref="Q45:R45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G20:H20"/>
    <mergeCell ref="I20:J20"/>
    <mergeCell ref="K20:L20"/>
    <mergeCell ref="M20:N20"/>
    <mergeCell ref="AA20:AB20"/>
    <mergeCell ref="O20:P20"/>
    <mergeCell ref="W20:X20"/>
    <mergeCell ref="Y20:Z20"/>
    <mergeCell ref="Q20:R20"/>
    <mergeCell ref="S20:T20"/>
    <mergeCell ref="U20:V20"/>
    <mergeCell ref="W18:X18"/>
    <mergeCell ref="Y18:Z18"/>
    <mergeCell ref="Z57:AC57"/>
    <mergeCell ref="U55:AC55"/>
    <mergeCell ref="R56:T56"/>
    <mergeCell ref="R57:T57"/>
    <mergeCell ref="U57:X57"/>
    <mergeCell ref="Y41:Z41"/>
    <mergeCell ref="AA41:AB41"/>
    <mergeCell ref="U45:V45"/>
    <mergeCell ref="W45:X45"/>
    <mergeCell ref="Y45:Z45"/>
    <mergeCell ref="AA45:AB45"/>
    <mergeCell ref="AA43:AB43"/>
    <mergeCell ref="AA46:AB46"/>
    <mergeCell ref="Y46:Z46"/>
    <mergeCell ref="U52:AC52"/>
    <mergeCell ref="R53:T53"/>
    <mergeCell ref="R55:T55"/>
    <mergeCell ref="U53:AC53"/>
    <mergeCell ref="R54:T54"/>
    <mergeCell ref="U54:AC54"/>
    <mergeCell ref="Y50:Z50"/>
    <mergeCell ref="Q51:R51"/>
    <mergeCell ref="S51:T51"/>
    <mergeCell ref="U51:V51"/>
    <mergeCell ref="AA21:AB21"/>
    <mergeCell ref="AA25:AB25"/>
    <mergeCell ref="AA40:AB40"/>
    <mergeCell ref="AA29:AB29"/>
    <mergeCell ref="Y28:Z28"/>
    <mergeCell ref="AA28:AB28"/>
    <mergeCell ref="Y29:Z29"/>
    <mergeCell ref="W26:X26"/>
    <mergeCell ref="Y26:Z26"/>
    <mergeCell ref="AA26:AB26"/>
    <mergeCell ref="Y40:Z40"/>
    <mergeCell ref="W24:X24"/>
    <mergeCell ref="Y24:Z24"/>
    <mergeCell ref="AA24:AB24"/>
    <mergeCell ref="W40:X40"/>
    <mergeCell ref="Y25:Z25"/>
    <mergeCell ref="AA33:AB33"/>
    <mergeCell ref="Y34:Z34"/>
    <mergeCell ref="AA34:AB34"/>
    <mergeCell ref="Y35:Z35"/>
    <mergeCell ref="AA35:AB35"/>
    <mergeCell ref="AA31:AB31"/>
    <mergeCell ref="A1:B1"/>
    <mergeCell ref="A2:B2"/>
    <mergeCell ref="F1:AC1"/>
    <mergeCell ref="F2:AC2"/>
    <mergeCell ref="A22:AB22"/>
    <mergeCell ref="I3:J3"/>
    <mergeCell ref="K3:L3"/>
    <mergeCell ref="M16:N16"/>
    <mergeCell ref="I15:J15"/>
    <mergeCell ref="K15:L15"/>
    <mergeCell ref="M15:N15"/>
    <mergeCell ref="S17:T17"/>
    <mergeCell ref="O18:P18"/>
    <mergeCell ref="W15:X15"/>
    <mergeCell ref="Y15:Z15"/>
    <mergeCell ref="Q18:R18"/>
    <mergeCell ref="S18:T18"/>
    <mergeCell ref="U18:V18"/>
    <mergeCell ref="O16:P16"/>
    <mergeCell ref="Y3:Z3"/>
    <mergeCell ref="AA3:AB3"/>
    <mergeCell ref="G6:H6"/>
    <mergeCell ref="I6:J6"/>
    <mergeCell ref="K6:L6"/>
    <mergeCell ref="M6:N6"/>
    <mergeCell ref="O6:P6"/>
    <mergeCell ref="AA6:AB6"/>
    <mergeCell ref="I4:J4"/>
    <mergeCell ref="M3:N3"/>
    <mergeCell ref="O3:P3"/>
    <mergeCell ref="Q3:R3"/>
    <mergeCell ref="S3:T3"/>
    <mergeCell ref="U3:V3"/>
    <mergeCell ref="W3:X3"/>
    <mergeCell ref="I5:J5"/>
    <mergeCell ref="K5:L5"/>
    <mergeCell ref="M5:N5"/>
    <mergeCell ref="O5:P5"/>
    <mergeCell ref="Q5:R5"/>
    <mergeCell ref="S5:T5"/>
    <mergeCell ref="U5:V5"/>
    <mergeCell ref="W5:X5"/>
    <mergeCell ref="G3:H3"/>
    <mergeCell ref="U41:V41"/>
    <mergeCell ref="W41:X41"/>
    <mergeCell ref="U31:V31"/>
    <mergeCell ref="S32:T32"/>
    <mergeCell ref="U32:V32"/>
    <mergeCell ref="I34:J34"/>
    <mergeCell ref="K34:L34"/>
    <mergeCell ref="W28:X28"/>
    <mergeCell ref="W29:X29"/>
    <mergeCell ref="W33:X33"/>
    <mergeCell ref="Q40:R40"/>
    <mergeCell ref="S40:T40"/>
    <mergeCell ref="U40:V40"/>
    <mergeCell ref="U39:V39"/>
    <mergeCell ref="O39:P39"/>
    <mergeCell ref="Q39:R39"/>
    <mergeCell ref="S39:T39"/>
    <mergeCell ref="W34:X34"/>
    <mergeCell ref="U35:V35"/>
    <mergeCell ref="W35:X35"/>
    <mergeCell ref="U34:V34"/>
    <mergeCell ref="W39:X39"/>
    <mergeCell ref="I39:J39"/>
    <mergeCell ref="S28:T28"/>
    <mergeCell ref="AA42:AB42"/>
    <mergeCell ref="I43:J43"/>
    <mergeCell ref="K43:L43"/>
    <mergeCell ref="I42:J42"/>
    <mergeCell ref="K42:L42"/>
    <mergeCell ref="AA44:AB44"/>
    <mergeCell ref="U44:V44"/>
    <mergeCell ref="S44:T44"/>
    <mergeCell ref="W43:X43"/>
    <mergeCell ref="Y43:Z43"/>
    <mergeCell ref="Y42:Z42"/>
    <mergeCell ref="W44:X44"/>
    <mergeCell ref="Y44:Z44"/>
    <mergeCell ref="O42:P42"/>
    <mergeCell ref="Q42:R42"/>
    <mergeCell ref="S42:T42"/>
    <mergeCell ref="U42:V42"/>
    <mergeCell ref="W42:X42"/>
    <mergeCell ref="I24:J24"/>
    <mergeCell ref="K24:L24"/>
    <mergeCell ref="M24:N24"/>
    <mergeCell ref="O24:P24"/>
    <mergeCell ref="I44:J44"/>
    <mergeCell ref="K44:L44"/>
    <mergeCell ref="M44:N44"/>
    <mergeCell ref="O44:P44"/>
    <mergeCell ref="Q44:R44"/>
    <mergeCell ref="Q41:R41"/>
    <mergeCell ref="I28:J28"/>
    <mergeCell ref="K28:L28"/>
    <mergeCell ref="M28:N28"/>
    <mergeCell ref="O28:P28"/>
    <mergeCell ref="Q28:R28"/>
    <mergeCell ref="Q24:R24"/>
    <mergeCell ref="Q26:R26"/>
    <mergeCell ref="K41:L41"/>
    <mergeCell ref="M41:N41"/>
    <mergeCell ref="O41:P41"/>
    <mergeCell ref="M26:N26"/>
    <mergeCell ref="O26:P26"/>
    <mergeCell ref="K39:L39"/>
    <mergeCell ref="M39:N39"/>
    <mergeCell ref="U28:V28"/>
    <mergeCell ref="U29:V29"/>
    <mergeCell ref="U26:V26"/>
    <mergeCell ref="S24:T24"/>
    <mergeCell ref="S29:T29"/>
    <mergeCell ref="Q21:R21"/>
    <mergeCell ref="S21:T21"/>
    <mergeCell ref="U21:V21"/>
    <mergeCell ref="S23:T23"/>
    <mergeCell ref="U23:V23"/>
    <mergeCell ref="I40:J40"/>
    <mergeCell ref="K40:L40"/>
    <mergeCell ref="I46:J46"/>
    <mergeCell ref="K46:L46"/>
    <mergeCell ref="M46:N46"/>
    <mergeCell ref="O46:P46"/>
    <mergeCell ref="M42:N42"/>
    <mergeCell ref="S6:T6"/>
    <mergeCell ref="I11:J11"/>
    <mergeCell ref="K11:L11"/>
    <mergeCell ref="M11:N11"/>
    <mergeCell ref="O11:P11"/>
    <mergeCell ref="I13:J13"/>
    <mergeCell ref="K13:L13"/>
    <mergeCell ref="M13:N13"/>
    <mergeCell ref="O13:P13"/>
    <mergeCell ref="I8:J8"/>
    <mergeCell ref="K8:L8"/>
    <mergeCell ref="K10:L10"/>
    <mergeCell ref="M8:N8"/>
    <mergeCell ref="M10:N10"/>
    <mergeCell ref="I26:J26"/>
    <mergeCell ref="K26:L26"/>
    <mergeCell ref="S26:T26"/>
    <mergeCell ref="U6:V6"/>
    <mergeCell ref="W6:X6"/>
    <mergeCell ref="Y6:Z6"/>
    <mergeCell ref="S7:T7"/>
    <mergeCell ref="AA11:AB11"/>
    <mergeCell ref="S11:T11"/>
    <mergeCell ref="U11:V11"/>
    <mergeCell ref="W11:X11"/>
    <mergeCell ref="Y11:Z11"/>
    <mergeCell ref="U7:V7"/>
    <mergeCell ref="W7:X7"/>
    <mergeCell ref="Y7:Z7"/>
    <mergeCell ref="U8:V8"/>
    <mergeCell ref="W8:X8"/>
    <mergeCell ref="Y8:Z8"/>
    <mergeCell ref="AA8:AB8"/>
    <mergeCell ref="U10:V10"/>
    <mergeCell ref="W10:X10"/>
    <mergeCell ref="Y10:Z10"/>
    <mergeCell ref="AA10:AB10"/>
    <mergeCell ref="W9:X9"/>
    <mergeCell ref="S9:T9"/>
    <mergeCell ref="U9:V9"/>
    <mergeCell ref="AA7:AB7"/>
    <mergeCell ref="AA13:AB13"/>
    <mergeCell ref="AA12:AB12"/>
    <mergeCell ref="Q7:R7"/>
    <mergeCell ref="Y12:Z12"/>
    <mergeCell ref="Q13:R13"/>
    <mergeCell ref="S13:T13"/>
    <mergeCell ref="U13:V13"/>
    <mergeCell ref="W13:X13"/>
    <mergeCell ref="Y13:Z13"/>
    <mergeCell ref="Q9:R9"/>
    <mergeCell ref="U12:V12"/>
    <mergeCell ref="W12:X12"/>
    <mergeCell ref="Q8:R8"/>
    <mergeCell ref="Q10:R10"/>
    <mergeCell ref="S8:T8"/>
    <mergeCell ref="S10:T10"/>
    <mergeCell ref="Y9:Z9"/>
    <mergeCell ref="I7:J7"/>
    <mergeCell ref="K7:L7"/>
    <mergeCell ref="M7:N7"/>
    <mergeCell ref="O7:P7"/>
    <mergeCell ref="Q11:R11"/>
    <mergeCell ref="S12:T12"/>
    <mergeCell ref="G12:H12"/>
    <mergeCell ref="I12:J12"/>
    <mergeCell ref="K12:L12"/>
    <mergeCell ref="M12:N12"/>
    <mergeCell ref="O12:P12"/>
    <mergeCell ref="Q12:R12"/>
    <mergeCell ref="O8:P8"/>
    <mergeCell ref="O10:P10"/>
    <mergeCell ref="I21:J21"/>
    <mergeCell ref="K21:L21"/>
    <mergeCell ref="M21:N21"/>
    <mergeCell ref="O21:P21"/>
    <mergeCell ref="I10:J10"/>
    <mergeCell ref="G24:H24"/>
    <mergeCell ref="G11:H11"/>
    <mergeCell ref="Y33:Z33"/>
    <mergeCell ref="U33:V33"/>
    <mergeCell ref="Y30:Z30"/>
    <mergeCell ref="S30:T30"/>
    <mergeCell ref="I32:J32"/>
    <mergeCell ref="K32:L32"/>
    <mergeCell ref="M32:N32"/>
    <mergeCell ref="O32:P32"/>
    <mergeCell ref="Q32:R32"/>
    <mergeCell ref="Y32:Z32"/>
    <mergeCell ref="W32:X32"/>
    <mergeCell ref="I29:J29"/>
    <mergeCell ref="K29:L29"/>
    <mergeCell ref="M29:N29"/>
    <mergeCell ref="O29:P29"/>
    <mergeCell ref="Q29:R29"/>
    <mergeCell ref="U24:V24"/>
    <mergeCell ref="AA50:AB50"/>
    <mergeCell ref="W50:X50"/>
    <mergeCell ref="W51:X51"/>
    <mergeCell ref="Y51:Z51"/>
    <mergeCell ref="AA51:AB51"/>
    <mergeCell ref="Q50:R50"/>
    <mergeCell ref="G50:H50"/>
    <mergeCell ref="I50:J50"/>
    <mergeCell ref="K50:L50"/>
    <mergeCell ref="M50:N50"/>
    <mergeCell ref="O50:P50"/>
    <mergeCell ref="G51:H51"/>
    <mergeCell ref="I51:J51"/>
    <mergeCell ref="K51:L51"/>
    <mergeCell ref="M51:N51"/>
    <mergeCell ref="O51:P51"/>
    <mergeCell ref="U46:V46"/>
    <mergeCell ref="W46:X46"/>
    <mergeCell ref="G44:H44"/>
    <mergeCell ref="S50:T50"/>
    <mergeCell ref="U50:V50"/>
    <mergeCell ref="S46:T46"/>
    <mergeCell ref="G43:H43"/>
    <mergeCell ref="M43:N43"/>
    <mergeCell ref="O43:P43"/>
    <mergeCell ref="Q43:R43"/>
    <mergeCell ref="G46:H46"/>
    <mergeCell ref="Q46:R46"/>
    <mergeCell ref="S45:T45"/>
    <mergeCell ref="S43:T43"/>
    <mergeCell ref="U43:V43"/>
    <mergeCell ref="G42:H42"/>
    <mergeCell ref="M34:N34"/>
    <mergeCell ref="O34:P34"/>
    <mergeCell ref="Q34:R34"/>
    <mergeCell ref="S34:T34"/>
    <mergeCell ref="I36:J36"/>
    <mergeCell ref="K36:L36"/>
    <mergeCell ref="M36:N36"/>
    <mergeCell ref="O36:P36"/>
    <mergeCell ref="I35:J35"/>
    <mergeCell ref="K35:L35"/>
    <mergeCell ref="M35:N35"/>
    <mergeCell ref="O35:P35"/>
    <mergeCell ref="Q35:R35"/>
    <mergeCell ref="S35:T35"/>
    <mergeCell ref="G35:H35"/>
    <mergeCell ref="G36:H36"/>
    <mergeCell ref="G37:H37"/>
    <mergeCell ref="G39:H39"/>
    <mergeCell ref="M40:N40"/>
    <mergeCell ref="O40:P40"/>
    <mergeCell ref="G41:H41"/>
    <mergeCell ref="I41:J41"/>
    <mergeCell ref="G40:H40"/>
    <mergeCell ref="AA30:AB30"/>
    <mergeCell ref="I31:J31"/>
    <mergeCell ref="K31:L31"/>
    <mergeCell ref="M31:N31"/>
    <mergeCell ref="O31:P31"/>
    <mergeCell ref="Q31:R31"/>
    <mergeCell ref="Y31:Z31"/>
    <mergeCell ref="U30:V30"/>
    <mergeCell ref="W30:X30"/>
    <mergeCell ref="W31:X31"/>
    <mergeCell ref="S31:T31"/>
    <mergeCell ref="AA32:AB32"/>
    <mergeCell ref="I30:J30"/>
    <mergeCell ref="K30:L30"/>
    <mergeCell ref="M30:N30"/>
    <mergeCell ref="W36:X36"/>
    <mergeCell ref="Y36:Z36"/>
    <mergeCell ref="AA37:AB37"/>
    <mergeCell ref="AA36:AB36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Q36:R36"/>
    <mergeCell ref="S36:T36"/>
    <mergeCell ref="U36:V36"/>
    <mergeCell ref="O30:P30"/>
    <mergeCell ref="Q30:R30"/>
    <mergeCell ref="Q33:R33"/>
    <mergeCell ref="S33:T33"/>
    <mergeCell ref="G4:H4"/>
    <mergeCell ref="G29:H29"/>
    <mergeCell ref="G30:H30"/>
    <mergeCell ref="G31:H31"/>
    <mergeCell ref="G32:H32"/>
    <mergeCell ref="G34:H34"/>
    <mergeCell ref="G28:H28"/>
    <mergeCell ref="G17:H17"/>
    <mergeCell ref="G7:H7"/>
    <mergeCell ref="G15:H15"/>
    <mergeCell ref="G16:H16"/>
    <mergeCell ref="G19:H19"/>
    <mergeCell ref="G5:H5"/>
    <mergeCell ref="G25:H25"/>
    <mergeCell ref="G27:H27"/>
    <mergeCell ref="G33:H33"/>
    <mergeCell ref="G26:H26"/>
    <mergeCell ref="G13:H13"/>
    <mergeCell ref="G8:H8"/>
    <mergeCell ref="G10:H10"/>
    <mergeCell ref="G21:H21"/>
    <mergeCell ref="W4:X4"/>
    <mergeCell ref="Y4:Z4"/>
    <mergeCell ref="AA4:AB4"/>
    <mergeCell ref="K4:L4"/>
    <mergeCell ref="M4:N4"/>
    <mergeCell ref="O4:P4"/>
    <mergeCell ref="Q4:R4"/>
    <mergeCell ref="S4:T4"/>
    <mergeCell ref="U4:V4"/>
    <mergeCell ref="I33:J33"/>
    <mergeCell ref="K33:L33"/>
    <mergeCell ref="M33:N33"/>
    <mergeCell ref="O33:P33"/>
    <mergeCell ref="AA9:AB9"/>
    <mergeCell ref="G9:H9"/>
    <mergeCell ref="I9:J9"/>
    <mergeCell ref="K9:L9"/>
    <mergeCell ref="M9:N9"/>
    <mergeCell ref="O9:P9"/>
    <mergeCell ref="G23:H23"/>
    <mergeCell ref="I23:J23"/>
    <mergeCell ref="K23:L23"/>
    <mergeCell ref="M23:N23"/>
    <mergeCell ref="G14:H14"/>
    <mergeCell ref="I14:J14"/>
    <mergeCell ref="K14:L14"/>
    <mergeCell ref="M14:N14"/>
    <mergeCell ref="I17:J17"/>
    <mergeCell ref="K17:L17"/>
    <mergeCell ref="M17:N17"/>
    <mergeCell ref="AA23:AB23"/>
    <mergeCell ref="O23:P23"/>
    <mergeCell ref="Q23:R23"/>
    <mergeCell ref="AA14:AB14"/>
    <mergeCell ref="O14:P14"/>
    <mergeCell ref="Q14:R14"/>
    <mergeCell ref="Y17:Z17"/>
    <mergeCell ref="AA17:AB17"/>
    <mergeCell ref="O15:P15"/>
    <mergeCell ref="Q15:R15"/>
    <mergeCell ref="S15:T15"/>
    <mergeCell ref="AA15:AB15"/>
    <mergeCell ref="O17:P17"/>
    <mergeCell ref="W17:X17"/>
    <mergeCell ref="W16:X16"/>
    <mergeCell ref="Y16:Z16"/>
    <mergeCell ref="U15:V15"/>
    <mergeCell ref="U16:V16"/>
    <mergeCell ref="Q17:R17"/>
    <mergeCell ref="U17:V17"/>
    <mergeCell ref="N58:O58"/>
    <mergeCell ref="G53:K53"/>
    <mergeCell ref="G54:K54"/>
    <mergeCell ref="G55:K55"/>
    <mergeCell ref="G56:K56"/>
    <mergeCell ref="G57:K57"/>
    <mergeCell ref="G58:K58"/>
    <mergeCell ref="N52:O52"/>
    <mergeCell ref="N55:O55"/>
    <mergeCell ref="G52:L52"/>
  </mergeCells>
  <hyperlinks>
    <hyperlink ref="A57" r:id="rId1" xr:uid="{68F4A8AA-CA77-4DA0-9CD8-3A286424D9DE}"/>
    <hyperlink ref="B54:C54" r:id="rId2" display="john@barryfoodsales.com" xr:uid="{80863273-7A63-4D1C-80BB-5F8F7837DF33}"/>
  </hyperlinks>
  <pageMargins left="0.2" right="0.2" top="0.25" bottom="0.25" header="0.3" footer="0.3"/>
  <pageSetup scale="39" fitToHeight="0" orientation="landscape" r:id="rId3"/>
  <ignoredErrors>
    <ignoredError sqref="D33 I51" formula="1"/>
    <ignoredError sqref="AC45:AC4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e8e53cf-cbf5-4036-91f4-dc91ce4bb088">
      <UserInfo>
        <DisplayName>Phyllis Higginbotham</DisplayName>
        <AccountId>16</AccountId>
        <AccountType/>
      </UserInfo>
    </SharedWithUsers>
    <lcf76f155ced4ddcb4097134ff3c332f xmlns="11bd7844-79ae-40bb-9a65-18ec79bae8af">
      <Terms xmlns="http://schemas.microsoft.com/office/infopath/2007/PartnerControls"/>
    </lcf76f155ced4ddcb4097134ff3c332f>
    <TaxCatchAll xmlns="fe8e53cf-cbf5-4036-91f4-dc91ce4bb0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D8A2919F18F409BA5AE6D2B55D771" ma:contentTypeVersion="13" ma:contentTypeDescription="Create a new document." ma:contentTypeScope="" ma:versionID="a1b466a07db85972ae3d682d85b7c4e1">
  <xsd:schema xmlns:xsd="http://www.w3.org/2001/XMLSchema" xmlns:xs="http://www.w3.org/2001/XMLSchema" xmlns:p="http://schemas.microsoft.com/office/2006/metadata/properties" xmlns:ns2="11bd7844-79ae-40bb-9a65-18ec79bae8af" xmlns:ns3="fe8e53cf-cbf5-4036-91f4-dc91ce4bb088" targetNamespace="http://schemas.microsoft.com/office/2006/metadata/properties" ma:root="true" ma:fieldsID="0933ac231aee86a9c4eec1a035d8e76e" ns2:_="" ns3:_="">
    <xsd:import namespace="11bd7844-79ae-40bb-9a65-18ec79bae8af"/>
    <xsd:import namespace="fe8e53cf-cbf5-4036-91f4-dc91ce4bb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d7844-79ae-40bb-9a65-18ec79bae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66ac7f-3db6-46e1-9c31-0870b0953a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e53cf-cbf5-4036-91f4-dc91ce4bb08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46508d6-21d5-4b82-aeda-a986feff0515}" ma:internalName="TaxCatchAll" ma:showField="CatchAllData" ma:web="fe8e53cf-cbf5-4036-91f4-dc91ce4bb0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87979F6-87F6-4087-AB93-004A751BACD4}">
  <ds:schemaRefs>
    <ds:schemaRef ds:uri="http://schemas.microsoft.com/office/2006/metadata/properties"/>
    <ds:schemaRef ds:uri="http://schemas.microsoft.com/office/infopath/2007/PartnerControls"/>
    <ds:schemaRef ds:uri="fe8e53cf-cbf5-4036-91f4-dc91ce4bb088"/>
    <ds:schemaRef ds:uri="11bd7844-79ae-40bb-9a65-18ec79bae8af"/>
  </ds:schemaRefs>
</ds:datastoreItem>
</file>

<file path=customXml/itemProps2.xml><?xml version="1.0" encoding="utf-8"?>
<ds:datastoreItem xmlns:ds="http://schemas.openxmlformats.org/officeDocument/2006/customXml" ds:itemID="{1FCAEA8E-97DE-4853-B26E-09D807398A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5C531-F76A-437E-9D4C-8C6CBDEDF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d7844-79ae-40bb-9a65-18ec79bae8af"/>
    <ds:schemaRef ds:uri="fe8e53cf-cbf5-4036-91f4-dc91ce4bb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3F9486F-7BF2-44F7-9B5E-F75E22289E5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Servings to Pounds</vt:lpstr>
      <vt:lpstr>Delivery Schedule</vt:lpstr>
      <vt:lpstr>'Delivery Schedule'!Print_Area</vt:lpstr>
      <vt:lpstr>'Servings to Pounds'!Print_Area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Janice Frost</dc:creator>
  <cp:keywords/>
  <dc:description/>
  <cp:lastModifiedBy>Christa Perna</cp:lastModifiedBy>
  <cp:revision/>
  <dcterms:created xsi:type="dcterms:W3CDTF">2009-02-06T21:30:37Z</dcterms:created>
  <dcterms:modified xsi:type="dcterms:W3CDTF">2024-11-25T15:36:43Z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James Luthi</vt:lpwstr>
  </property>
  <property fmtid="{D5CDD505-2E9C-101B-9397-08002B2CF9AE}" pid="3" name="Order">
    <vt:lpwstr>11800.0000000000</vt:lpwstr>
  </property>
  <property fmtid="{D5CDD505-2E9C-101B-9397-08002B2CF9AE}" pid="4" name="display_urn:schemas-microsoft-com:office:office#Author">
    <vt:lpwstr>James Luthi</vt:lpwstr>
  </property>
  <property fmtid="{D5CDD505-2E9C-101B-9397-08002B2CF9AE}" pid="5" name="display_urn:schemas-microsoft-com:office:office#SharedWithUsers">
    <vt:lpwstr>Phyllis Higginbotham</vt:lpwstr>
  </property>
  <property fmtid="{D5CDD505-2E9C-101B-9397-08002B2CF9AE}" pid="6" name="SharedWithUsers">
    <vt:lpwstr>16;#Phyllis Higginbotham</vt:lpwstr>
  </property>
  <property fmtid="{D5CDD505-2E9C-101B-9397-08002B2CF9AE}" pid="7" name="ContentTypeId">
    <vt:lpwstr>0x010100837D8A2919F18F409BA5AE6D2B55D771</vt:lpwstr>
  </property>
  <property fmtid="{D5CDD505-2E9C-101B-9397-08002B2CF9AE}" pid="8" name="MediaServiceImageTags">
    <vt:lpwstr/>
  </property>
</Properties>
</file>